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095" windowHeight="270" activeTab="2"/>
  </bookViews>
  <sheets>
    <sheet name="7 przychody- stan" sheetId="33" r:id="rId1"/>
    <sheet name="9 dotacje  " sheetId="35" r:id="rId2"/>
    <sheet name="11 wiejskie -stan" sheetId="34" r:id="rId3"/>
  </sheets>
  <externalReferences>
    <externalReference r:id="rId4"/>
  </externalReferences>
  <definedNames>
    <definedName name="_xlnm.Print_Area" localSheetId="2">'11 wiejskie -stan'!$A$1:$I$117</definedName>
    <definedName name="_xlnm.Print_Area" localSheetId="0">'7 przychody- stan'!$A$1:$E$22</definedName>
    <definedName name="_xlnm.Print_Area" localSheetId="1">'9 dotacje  '!$A$1:$H$56</definedName>
    <definedName name="_xlnm.Print_Titles" localSheetId="2">'11 wiejskie -stan'!$6:$6</definedName>
    <definedName name="zwierząt" localSheetId="2">'[1]2 wyd'!#REF!</definedName>
    <definedName name="zwierząt" localSheetId="0">'[1]2 wyd'!#REF!</definedName>
    <definedName name="zwierząt" localSheetId="1">'[1]2 wyd'!#REF!</definedName>
    <definedName name="zwierząt">'[1]2 wyd'!#REF!</definedName>
  </definedNames>
  <calcPr calcId="152511"/>
</workbook>
</file>

<file path=xl/calcChain.xml><?xml version="1.0" encoding="utf-8"?>
<calcChain xmlns="http://schemas.openxmlformats.org/spreadsheetml/2006/main">
  <c r="F23" i="35" l="1"/>
  <c r="G23" i="35"/>
  <c r="G24" i="35"/>
  <c r="F24" i="35"/>
  <c r="F55" i="35" l="1"/>
  <c r="F56" i="35" s="1"/>
  <c r="E55" i="35"/>
  <c r="G54" i="35"/>
  <c r="G53" i="35"/>
  <c r="G52" i="35"/>
  <c r="G51" i="35"/>
  <c r="G50" i="35"/>
  <c r="G49" i="35"/>
  <c r="G48" i="35"/>
  <c r="G47" i="35"/>
  <c r="G46" i="35"/>
  <c r="G45" i="35"/>
  <c r="G44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E23" i="35"/>
  <c r="E24" i="35" s="1"/>
  <c r="G22" i="35"/>
  <c r="G21" i="35"/>
  <c r="G19" i="35"/>
  <c r="G18" i="35"/>
  <c r="G17" i="35"/>
  <c r="G16" i="35"/>
  <c r="G15" i="35"/>
  <c r="G14" i="35"/>
  <c r="G55" i="35" l="1"/>
  <c r="G56" i="35"/>
  <c r="E56" i="35"/>
  <c r="H29" i="34" l="1"/>
  <c r="I29" i="34"/>
  <c r="H110" i="34"/>
  <c r="I110" i="34"/>
  <c r="H99" i="34"/>
  <c r="H93" i="34"/>
  <c r="H82" i="34"/>
  <c r="H77" i="34"/>
  <c r="H68" i="34"/>
  <c r="H58" i="34"/>
  <c r="H51" i="34"/>
  <c r="I51" i="34"/>
  <c r="H44" i="34"/>
  <c r="I44" i="34"/>
  <c r="H36" i="34"/>
  <c r="I36" i="34"/>
  <c r="I10" i="34"/>
  <c r="I9" i="34"/>
  <c r="H8" i="34"/>
  <c r="I8" i="34"/>
  <c r="I112" i="34"/>
  <c r="I113" i="34"/>
  <c r="I114" i="34"/>
  <c r="I115" i="34"/>
  <c r="I116" i="34"/>
  <c r="I111" i="34"/>
  <c r="I101" i="34"/>
  <c r="I102" i="34"/>
  <c r="I103" i="34"/>
  <c r="I104" i="34"/>
  <c r="I105" i="34"/>
  <c r="I106" i="34"/>
  <c r="I107" i="34"/>
  <c r="I108" i="34"/>
  <c r="I109" i="34"/>
  <c r="I100" i="34"/>
  <c r="I99" i="34" s="1"/>
  <c r="I95" i="34"/>
  <c r="I93" i="34" s="1"/>
  <c r="I96" i="34"/>
  <c r="I97" i="34"/>
  <c r="I98" i="34"/>
  <c r="I94" i="34"/>
  <c r="I84" i="34"/>
  <c r="I85" i="34"/>
  <c r="I82" i="34" s="1"/>
  <c r="I86" i="34"/>
  <c r="I87" i="34"/>
  <c r="I88" i="34"/>
  <c r="I89" i="34"/>
  <c r="I90" i="34"/>
  <c r="I91" i="34"/>
  <c r="I92" i="34"/>
  <c r="I83" i="34"/>
  <c r="I79" i="34"/>
  <c r="I80" i="34"/>
  <c r="I81" i="34"/>
  <c r="I78" i="34"/>
  <c r="I77" i="34" s="1"/>
  <c r="I70" i="34"/>
  <c r="I71" i="34"/>
  <c r="I72" i="34"/>
  <c r="I73" i="34"/>
  <c r="I74" i="34"/>
  <c r="I75" i="34"/>
  <c r="I76" i="34"/>
  <c r="I69" i="34"/>
  <c r="I68" i="34" s="1"/>
  <c r="I60" i="34"/>
  <c r="I61" i="34"/>
  <c r="I62" i="34"/>
  <c r="I63" i="34"/>
  <c r="I64" i="34"/>
  <c r="I65" i="34"/>
  <c r="I66" i="34"/>
  <c r="I67" i="34"/>
  <c r="I59" i="34"/>
  <c r="I58" i="34" s="1"/>
  <c r="I53" i="34"/>
  <c r="I54" i="34"/>
  <c r="I55" i="34"/>
  <c r="I56" i="34"/>
  <c r="I57" i="34"/>
  <c r="I52" i="34"/>
  <c r="I46" i="34"/>
  <c r="I47" i="34"/>
  <c r="I48" i="34"/>
  <c r="I49" i="34"/>
  <c r="I50" i="34"/>
  <c r="I45" i="34"/>
  <c r="I38" i="34"/>
  <c r="I39" i="34"/>
  <c r="I40" i="34"/>
  <c r="I41" i="34"/>
  <c r="I42" i="34"/>
  <c r="I43" i="34"/>
  <c r="I37" i="34"/>
  <c r="I31" i="34"/>
  <c r="I32" i="34"/>
  <c r="I33" i="34"/>
  <c r="I34" i="34"/>
  <c r="I35" i="34"/>
  <c r="I30" i="34"/>
  <c r="I25" i="34"/>
  <c r="I26" i="34"/>
  <c r="I27" i="34"/>
  <c r="I28" i="34"/>
  <c r="I24" i="34"/>
  <c r="H23" i="34"/>
  <c r="H11" i="34"/>
  <c r="I13" i="34"/>
  <c r="I14" i="34"/>
  <c r="I15" i="34"/>
  <c r="I16" i="34"/>
  <c r="I17" i="34"/>
  <c r="I18" i="34"/>
  <c r="I19" i="34"/>
  <c r="I20" i="34"/>
  <c r="I21" i="34"/>
  <c r="I22" i="34"/>
  <c r="I12" i="34"/>
  <c r="I11" i="34" s="1"/>
  <c r="H117" i="34" l="1"/>
  <c r="I117" i="34"/>
  <c r="I23" i="34"/>
  <c r="G173" i="34"/>
  <c r="G172" i="34"/>
  <c r="G171" i="34"/>
  <c r="G170" i="34"/>
  <c r="G164" i="34"/>
  <c r="G162" i="34"/>
  <c r="G161" i="34"/>
  <c r="G157" i="34"/>
  <c r="G155" i="34"/>
  <c r="G148" i="34"/>
  <c r="G146" i="34"/>
  <c r="G142" i="34"/>
  <c r="G140" i="34"/>
  <c r="G138" i="34"/>
  <c r="G137" i="34"/>
  <c r="G134" i="34"/>
  <c r="G131" i="34"/>
  <c r="G130" i="34"/>
  <c r="G126" i="34"/>
  <c r="G125" i="34"/>
  <c r="G124" i="34"/>
  <c r="G123" i="34"/>
  <c r="G121" i="34"/>
  <c r="G110" i="34"/>
  <c r="G99" i="34"/>
  <c r="G93" i="34"/>
  <c r="G82" i="34"/>
  <c r="G77" i="34"/>
  <c r="G68" i="34"/>
  <c r="G58" i="34"/>
  <c r="G51" i="34"/>
  <c r="G44" i="34"/>
  <c r="G36" i="34"/>
  <c r="G29" i="34"/>
  <c r="G23" i="34"/>
  <c r="G11" i="34"/>
  <c r="G8" i="34"/>
  <c r="G174" i="34" l="1"/>
  <c r="G117" i="34"/>
  <c r="E21" i="33"/>
  <c r="E16" i="33" l="1"/>
  <c r="A118" i="34"/>
</calcChain>
</file>

<file path=xl/sharedStrings.xml><?xml version="1.0" encoding="utf-8"?>
<sst xmlns="http://schemas.openxmlformats.org/spreadsheetml/2006/main" count="572" uniqueCount="190">
  <si>
    <t>§</t>
  </si>
  <si>
    <t xml:space="preserve">Plan </t>
  </si>
  <si>
    <t xml:space="preserve"> </t>
  </si>
  <si>
    <t>Razem</t>
  </si>
  <si>
    <t>Rady  Gminy Kleszczewo</t>
  </si>
  <si>
    <t>Treść</t>
  </si>
  <si>
    <t>Przychody z zaciągniętych pożyczek na finasnowanie zadań realizowanych z udziałem środków pochodzących z budżetu Unii Europejskiej</t>
  </si>
  <si>
    <t xml:space="preserve">Przychody ze sprzedaży innych papierów wartościowych </t>
  </si>
  <si>
    <t>Wolne środki, o których mowa w art. 217 ust.2 pkt 6 ustawy</t>
  </si>
  <si>
    <t>Przychody ze spłat pożyczek i kredytów udzielonych ze środków publicznych</t>
  </si>
  <si>
    <t>Przychody z zaciągniętych pożyczek i kredytów na rynku krajowym</t>
  </si>
  <si>
    <t>Nadwyżki z lat ubiegłych</t>
  </si>
  <si>
    <t>Razem przychody</t>
  </si>
  <si>
    <t>Spłaty otrzymanych krajowych pożyczek i kredytów</t>
  </si>
  <si>
    <t>Razem rozchody</t>
  </si>
  <si>
    <t xml:space="preserve">                       Przewodniczący Rady Gminy</t>
  </si>
  <si>
    <t xml:space="preserve">                           Marek Maciejewski</t>
  </si>
  <si>
    <t xml:space="preserve"> Przychody  i rozchody budżetu w 2020 roku</t>
  </si>
  <si>
    <t>Spłaty pożyczek otrzymanych na finansowanie zadań realizowanych z udziałem środków pochodzących z budżetu Unii Europejskiej</t>
  </si>
  <si>
    <t xml:space="preserve">Zestawienie wydatków na przedsiewzięcia realizowane w ramach funduszu sołeckiego </t>
  </si>
  <si>
    <t>w roku  2020</t>
  </si>
  <si>
    <t>L.p</t>
  </si>
  <si>
    <t>Sołectwo</t>
  </si>
  <si>
    <t>Nazwa przedsięwzięcia/projektu</t>
  </si>
  <si>
    <t>Dz.</t>
  </si>
  <si>
    <t>Rozdz.</t>
  </si>
  <si>
    <t>Plan przed zmianą</t>
  </si>
  <si>
    <t>1</t>
  </si>
  <si>
    <t>2</t>
  </si>
  <si>
    <t>3</t>
  </si>
  <si>
    <t>4</t>
  </si>
  <si>
    <t>5</t>
  </si>
  <si>
    <t>6</t>
  </si>
  <si>
    <t>7</t>
  </si>
  <si>
    <t xml:space="preserve">Bylin </t>
  </si>
  <si>
    <t>Udrożnienie rury, pomiędzy stawem a rowem</t>
  </si>
  <si>
    <t>900</t>
  </si>
  <si>
    <t>90095</t>
  </si>
  <si>
    <t>4300</t>
  </si>
  <si>
    <t>Deratyzacja sołectwa</t>
  </si>
  <si>
    <t>90003</t>
  </si>
  <si>
    <t>4210</t>
  </si>
  <si>
    <t>Gowarzewo</t>
  </si>
  <si>
    <t>Doposażenie placu zabaw w zjazd linowy i piasek (tyrolka)</t>
  </si>
  <si>
    <t>926</t>
  </si>
  <si>
    <t>92695</t>
  </si>
  <si>
    <t>6050</t>
  </si>
  <si>
    <t>Montaż monitoringu przy drewnianej altanie</t>
  </si>
  <si>
    <t>Doposażenie OSP w odzież bojową - zapewniającą gotowość bojową</t>
  </si>
  <si>
    <t>754</t>
  </si>
  <si>
    <t>75412</t>
  </si>
  <si>
    <t xml:space="preserve">Organizacja festynu na terenie sołectwa </t>
  </si>
  <si>
    <t>750</t>
  </si>
  <si>
    <t>75075</t>
  </si>
  <si>
    <t>Zakup zestawów piknikowych oraz leżaków na organizację festynów</t>
  </si>
  <si>
    <t xml:space="preserve">Oragnizacja letniego kina plenerowego </t>
  </si>
  <si>
    <t>921</t>
  </si>
  <si>
    <t>92195</t>
  </si>
  <si>
    <t>Organizacja wydarzeń kulturalnych</t>
  </si>
  <si>
    <t>8</t>
  </si>
  <si>
    <t>Wynajem tolety przenośnej w sezonie letnim</t>
  </si>
  <si>
    <t>9</t>
  </si>
  <si>
    <t>Utrzymanie czystości w świetlicy wiejskiej</t>
  </si>
  <si>
    <t>92109</t>
  </si>
  <si>
    <t>Kleszczewo</t>
  </si>
  <si>
    <t>Obsługa zebrania wiejskiego</t>
  </si>
  <si>
    <t>75095</t>
  </si>
  <si>
    <t>Remont remizy OSP w Kleszczewie</t>
  </si>
  <si>
    <t>4270</t>
  </si>
  <si>
    <t>Warsztaty kulturalne dla dzieci</t>
  </si>
  <si>
    <t>Zorganizowanie  rajdu rowerowego</t>
  </si>
  <si>
    <t>Komorniki</t>
  </si>
  <si>
    <t>Budowa skweru zieleni przy boisku (projekt byudowy, przyłacze energetyczne)</t>
  </si>
  <si>
    <t>90004</t>
  </si>
  <si>
    <t>Wynajem toalety przenośnej w sezonie letnim  na terenie sołectwa</t>
  </si>
  <si>
    <t>Doposażenie OSP w sprzęt zapeniający gotowość bojową</t>
  </si>
  <si>
    <t>Remonty (plac zabaw , boisko)</t>
  </si>
  <si>
    <t>Krerowo</t>
  </si>
  <si>
    <t>Zajęcia kulturalne  na "Salce katechetycznej"(koszty wynajmu salki)</t>
  </si>
  <si>
    <t xml:space="preserve">Doposażenie placu zabaw w urządzenia </t>
  </si>
  <si>
    <t xml:space="preserve">Zakup siatki do piłki siatkowej </t>
  </si>
  <si>
    <t>Zakup wiaty przystankowej</t>
  </si>
  <si>
    <t>600</t>
  </si>
  <si>
    <t>60016</t>
  </si>
  <si>
    <t>Zakup materiałów do odnowienia ławek i stołu na boisku sportowym</t>
  </si>
  <si>
    <t>Krzyżowniki</t>
  </si>
  <si>
    <t>Doposażenie OSP w sprzęt zapewniający gotowośc bojową</t>
  </si>
  <si>
    <t>Doposażenia placu zabaw w ławki</t>
  </si>
  <si>
    <t>Budowa altany drewnianej na terenie przylegającym do boiska sportowego</t>
  </si>
  <si>
    <t>Markowice</t>
  </si>
  <si>
    <t>Utrzymanie świetlicy wiejskiej</t>
  </si>
  <si>
    <t>Budowa kompleksu rekreacyjno -sportowego  za świetlicą</t>
  </si>
  <si>
    <t xml:space="preserve">Organizacja "Mikołajek" </t>
  </si>
  <si>
    <t>Nagradowice</t>
  </si>
  <si>
    <t>Zakup zestawu besiadnego na zorganizowanie  festynu (stół + ławki)</t>
  </si>
  <si>
    <t>Zakup gry kółko, krzyżyk - placu zabaw</t>
  </si>
  <si>
    <t>Stojaki do rowerów na plac zabaw i boisko</t>
  </si>
  <si>
    <t>Zakup pozbruku pod wiatę przystankową</t>
  </si>
  <si>
    <t>Zakup koszy do śmieci na teren sołectwa</t>
  </si>
  <si>
    <t xml:space="preserve">Sciana wspinaczkowa z piaskiem </t>
  </si>
  <si>
    <t xml:space="preserve">Siłownie zewnętrzne </t>
  </si>
  <si>
    <t>Poklatki</t>
  </si>
  <si>
    <t xml:space="preserve">Naprawa i wymiana ( z innej lokalizacji) wiaty przystankowej </t>
  </si>
  <si>
    <t>Wykonanie drzwi rozsuwanych w świetlicy wiejskiej</t>
  </si>
  <si>
    <t>Doposażenie świetlicy wiejskiej (krzesła, żaluzje)</t>
  </si>
  <si>
    <t xml:space="preserve">Uporządkowanie terenu przed świetlicą </t>
  </si>
  <si>
    <t>Doposażenie placu zabaw  (wymiana ławki i drobne naprawy)</t>
  </si>
  <si>
    <t>10</t>
  </si>
  <si>
    <t>Szewce</t>
  </si>
  <si>
    <t xml:space="preserve">Zakup impregnatu i pędzli </t>
  </si>
  <si>
    <t>Wykonanie boiska sportowego z systemem nawadniania</t>
  </si>
  <si>
    <t>92601</t>
  </si>
  <si>
    <t>11</t>
  </si>
  <si>
    <t xml:space="preserve">Śródka </t>
  </si>
  <si>
    <t>Organizacja spotkań kulturalnych dla dzieci i młodzieży- w ramach "Biblioteki sąsiedzkiej"</t>
  </si>
  <si>
    <t xml:space="preserve">Organizacja zajęć kulturalnych przez KGW "Śródczanki" </t>
  </si>
  <si>
    <t>Utrzymanie porządku w świetlicy</t>
  </si>
  <si>
    <t>Zagospodarowanie terenu przy  świetlicy - plac zabaw z ogrodzeniem</t>
  </si>
  <si>
    <t>12</t>
  </si>
  <si>
    <t>Tanibórz</t>
  </si>
  <si>
    <t>Oświetlenie drogi gminnej</t>
  </si>
  <si>
    <t>90015</t>
  </si>
  <si>
    <t xml:space="preserve">Doprowadzenie ujęcia wody do placu rekreacyjnego i wiaty </t>
  </si>
  <si>
    <t>13</t>
  </si>
  <si>
    <t>Tulce</t>
  </si>
  <si>
    <t>Sprzątanie lasu</t>
  </si>
  <si>
    <t>Zorganizowanie 2 rajdów rowerowych</t>
  </si>
  <si>
    <t>Organizacja "kina letniego"</t>
  </si>
  <si>
    <t>Nasadzenia drzew</t>
  </si>
  <si>
    <t>Mini Skatepark wraz z wykonaniem podłoża</t>
  </si>
  <si>
    <t>Doposażenie świetlicy</t>
  </si>
  <si>
    <t>14</t>
  </si>
  <si>
    <t>Zimin</t>
  </si>
  <si>
    <t>Przystawki na psie odchody do koszy na śmieci</t>
  </si>
  <si>
    <t>Wymiana wykładziny w szkole/przedszkolu</t>
  </si>
  <si>
    <t>801</t>
  </si>
  <si>
    <t>80101</t>
  </si>
  <si>
    <t>80104</t>
  </si>
  <si>
    <t xml:space="preserve">Doposażenie świetlicy </t>
  </si>
  <si>
    <t>Razem wydatki</t>
  </si>
  <si>
    <t>FUNDUSZ SOŁECKI  na 2020r.  -  Klasyfikacja budżetowa</t>
  </si>
  <si>
    <t>Załącznik Nr 3</t>
  </si>
  <si>
    <t xml:space="preserve">zmiana </t>
  </si>
  <si>
    <t>Rady Gminy Kleszczewo z dnia 25 lutego 2020r.</t>
  </si>
  <si>
    <t xml:space="preserve"> Załącznik  Nr 5  do Uchwały  Nr XVII/125/2020         </t>
  </si>
  <si>
    <t>Plan po zmianach</t>
  </si>
  <si>
    <t>do Uchwały  Nr XVII/124/2020</t>
  </si>
  <si>
    <t>z dnia  25  lutego  2020r.</t>
  </si>
  <si>
    <t>Zestawienie planowanych kwot dotacji  z budżetu  jednostkom sektora finansów publicznych i jednostkom spoza sektora finansów publicznych w 2020 roku</t>
  </si>
  <si>
    <t>I. Jednostki sektora finansów publicznych</t>
  </si>
  <si>
    <t>Kwota dotacji</t>
  </si>
  <si>
    <t>Dział</t>
  </si>
  <si>
    <t>Roz dział</t>
  </si>
  <si>
    <t>Nazwa jednostki</t>
  </si>
  <si>
    <t>Plan po zmianie</t>
  </si>
  <si>
    <t>DOTACJA CELOWA</t>
  </si>
  <si>
    <t>Gmina Swarzędz na pokrycie kosztów transportu autobusowego na odcinku od granic Gminy Swarzędz do miejscowości Tulce</t>
  </si>
  <si>
    <t>Miasto i Gmina Kórnik na organizację transportu zbiorowego  na odcinku Krerowo-Zimin-Śródka-Krzyżowniki-Komorniki-Bylin-Kleszczewo-Bugaj-Markowice</t>
  </si>
  <si>
    <t>Miasto Poznań na organizację transportu zbiorowego w ramach ZTM  -linie 431,432,435</t>
  </si>
  <si>
    <t>Za pobyt dzieci w przedszkolu publicznym i niepublicznym (w tym: Miasto Poznań, Gmina Swarzędz, Kórnik,  Kostrzyn, Luboń, Środa, Suchy Las i Puszczykowo)</t>
  </si>
  <si>
    <t>Powiat Poznański - na realizację zadania izby wytrzeźwień w 2020r.</t>
  </si>
  <si>
    <t>Powiat Poznański na likwidację wyrobów zawierających azbest</t>
  </si>
  <si>
    <t>DOTACJA PODMIOTOWA</t>
  </si>
  <si>
    <t>Gminny Ośrodek Kultury i Sportu w Kleszczewie(GOK)</t>
  </si>
  <si>
    <t>Gminny Ośrodek Kultury i Sportu w Kleszczewie(BP)</t>
  </si>
  <si>
    <t>ogółem</t>
  </si>
  <si>
    <t>II.  Jednostki spoza sektora finansów publicznych</t>
  </si>
  <si>
    <t>Niepubliczna Dwujęzyczna Szkoła Podstawowa w Tulcach</t>
  </si>
  <si>
    <t>Stowarzyszenie Rozwoju Oświaty oraz Upowszechniania Kultury na Wsi w Ziminie - prowadzenie szkoły publicznej</t>
  </si>
  <si>
    <t>Stowarzyszenie Rozwoju Oświaty oraz Upowszechniania Kultury na Wsi w Ziminie - prowadzenie publicznego oddziału przedszkolnego</t>
  </si>
  <si>
    <t>Niepubliczne Przedszkole Bajkowa Kraina w Tulcach - prowadzenie przedszkola niepublicznego</t>
  </si>
  <si>
    <t>Niepubliczne Przedszkole"Balbinka" w Gowarzewie - prowadzenie przedszkola niepublicznego</t>
  </si>
  <si>
    <t>Niepubliczne Przedszkole Artystyczno-Plastyczne "PlasTys" w Tulcach - prowadzenie przedszkola niepublicznego</t>
  </si>
  <si>
    <t>Publicze przedszkole "Wesoły Gawroszek" w Gowarzewie</t>
  </si>
  <si>
    <t>Niepubliczne Przedszkole Bajkowa Kraina w Tulcach - prowadzenie przedszkola niepublicznego (wczesne wspomaganie)</t>
  </si>
  <si>
    <t>OSP Gowarzewo - ubezpieczenie samochodu , bieżące utrzymanie</t>
  </si>
  <si>
    <t>OSP Komorniki - ubezpieczenie samochodu , bieżące utrzymanie</t>
  </si>
  <si>
    <t>Dotacja celowa na dofinansowanie zakupu średniego samochodu ratowniczo-gaśniczego dla OSP Krzyżowniki</t>
  </si>
  <si>
    <t xml:space="preserve">Działalności na rzecz dzieci i młodzieży, w tym wypoczynku dzieci i młodzieży- jednostka zostanie określona po rozstrzygnięciu konkursu </t>
  </si>
  <si>
    <t>Działalności na rzecz osób niepełnosprawnych - jednostka zostanie określona po rozstrzygnięciu konkursu w zakresie Działalności na rzecz osób niepełnosprawnych i starszych</t>
  </si>
  <si>
    <t>Fundacja wspierania Zrównoważonego Rozwoju w  Warszawie - dotacja na realizację projektu pn. : "Akademia kompetencji cyfrowych dla mieszkańców gminy Kleszczewo" - w ramach umowy partnerskiej;  Program Operacyjny Polska Cyfrowa - projekt UE</t>
  </si>
  <si>
    <t>Na prowadzenie  niepublicznego żłobka  "Wesoły Gawroszek" w Gowarzewie - osoba fizyczna</t>
  </si>
  <si>
    <t xml:space="preserve">Działalności na rzecz upowszechniania sztuki, ochrony dóbr kultury i dziedzictwa narodowego kultury - jednostka zostanie określona po rozstrzygnięciu konkursu </t>
  </si>
  <si>
    <t>Na renowację zabytków Parafia Tulce (63.500,00 zł organy piszczałkowe + 27.500,00zł instalacja odgromowa dzwonnicy)</t>
  </si>
  <si>
    <t>Na renowację zabytków Parafia Kleszczewo (dach i konstrukcja nad prezbiteruim i nawą główną)</t>
  </si>
  <si>
    <t>Klub Sportowy Clescevia dotacja z zakresu sportu masowego</t>
  </si>
  <si>
    <t xml:space="preserve">                                                                            Przewodniczący Rady Gminy</t>
  </si>
  <si>
    <t>Marek Maciejewski</t>
  </si>
  <si>
    <t>Załącznik Nr 4</t>
  </si>
  <si>
    <t>z dnia  25 lutego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</si>
</sst>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rgb="FF7030A0"/>
      <name val="Arial"/>
      <family val="2"/>
      <charset val="238"/>
    </font>
    <font>
      <sz val="10"/>
      <color rgb="FF7030A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8.5"/>
      <name val="Times New Roman"/>
      <family val="1"/>
      <charset val="238"/>
    </font>
    <font>
      <sz val="8.5"/>
      <color indexed="8"/>
      <name val="Times New Roman"/>
      <family val="1"/>
      <charset val="238"/>
    </font>
    <font>
      <b/>
      <sz val="8.5"/>
      <color indexed="8"/>
      <name val="Times New Roman"/>
      <family val="1"/>
      <charset val="238"/>
    </font>
    <font>
      <sz val="11"/>
      <name val="Calibri"/>
      <family val="2"/>
      <scheme val="minor"/>
    </font>
    <font>
      <b/>
      <sz val="8.5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1" fillId="0" borderId="0"/>
    <xf numFmtId="0" fontId="14" fillId="0" borderId="0"/>
  </cellStyleXfs>
  <cellXfs count="226">
    <xf numFmtId="0" fontId="0" fillId="0" borderId="0" xfId="0"/>
    <xf numFmtId="0" fontId="2" fillId="2" borderId="0" xfId="0" applyFont="1" applyFill="1"/>
    <xf numFmtId="0" fontId="7" fillId="0" borderId="0" xfId="0" applyFont="1"/>
    <xf numFmtId="0" fontId="6" fillId="0" borderId="0" xfId="0" applyFont="1"/>
    <xf numFmtId="0" fontId="3" fillId="2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4" applyFont="1" applyBorder="1" applyAlignment="1">
      <alignment horizontal="center"/>
    </xf>
    <xf numFmtId="0" fontId="3" fillId="0" borderId="0" xfId="4" applyFont="1" applyBorder="1" applyAlignment="1"/>
    <xf numFmtId="0" fontId="14" fillId="0" borderId="0" xfId="4"/>
    <xf numFmtId="0" fontId="3" fillId="0" borderId="0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center" vertical="top"/>
    </xf>
    <xf numFmtId="0" fontId="14" fillId="0" borderId="0" xfId="4" applyFont="1"/>
    <xf numFmtId="0" fontId="8" fillId="4" borderId="1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3" xfId="4" applyFont="1" applyFill="1" applyBorder="1" applyAlignment="1">
      <alignment horizontal="center" vertical="center"/>
    </xf>
    <xf numFmtId="49" fontId="8" fillId="0" borderId="1" xfId="4" applyNumberFormat="1" applyFont="1" applyBorder="1" applyAlignment="1">
      <alignment horizontal="center"/>
    </xf>
    <xf numFmtId="49" fontId="8" fillId="5" borderId="1" xfId="4" applyNumberFormat="1" applyFont="1" applyFill="1" applyBorder="1" applyAlignment="1">
      <alignment horizontal="center" vertical="center" wrapText="1"/>
    </xf>
    <xf numFmtId="49" fontId="8" fillId="5" borderId="1" xfId="4" applyNumberFormat="1" applyFont="1" applyFill="1" applyBorder="1" applyAlignment="1">
      <alignment horizontal="center"/>
    </xf>
    <xf numFmtId="49" fontId="8" fillId="5" borderId="3" xfId="4" applyNumberFormat="1" applyFont="1" applyFill="1" applyBorder="1" applyAlignment="1">
      <alignment horizontal="center"/>
    </xf>
    <xf numFmtId="0" fontId="8" fillId="6" borderId="5" xfId="4" applyFont="1" applyFill="1" applyBorder="1" applyAlignment="1">
      <alignment horizontal="center"/>
    </xf>
    <xf numFmtId="49" fontId="8" fillId="6" borderId="5" xfId="4" applyNumberFormat="1" applyFont="1" applyFill="1" applyBorder="1" applyAlignment="1">
      <alignment wrapText="1"/>
    </xf>
    <xf numFmtId="164" fontId="3" fillId="6" borderId="5" xfId="4" applyNumberFormat="1" applyFont="1" applyFill="1" applyBorder="1" applyAlignment="1">
      <alignment horizontal="left" vertical="center" wrapText="1"/>
    </xf>
    <xf numFmtId="49" fontId="3" fillId="6" borderId="5" xfId="4" applyNumberFormat="1" applyFont="1" applyFill="1" applyBorder="1"/>
    <xf numFmtId="49" fontId="3" fillId="6" borderId="7" xfId="4" applyNumberFormat="1" applyFont="1" applyFill="1" applyBorder="1"/>
    <xf numFmtId="4" fontId="8" fillId="6" borderId="1" xfId="4" applyNumberFormat="1" applyFont="1" applyFill="1" applyBorder="1"/>
    <xf numFmtId="49" fontId="3" fillId="0" borderId="1" xfId="4" applyNumberFormat="1" applyFont="1" applyFill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49" fontId="3" fillId="0" borderId="1" xfId="4" applyNumberFormat="1" applyFont="1" applyFill="1" applyBorder="1" applyAlignment="1">
      <alignment horizontal="left"/>
    </xf>
    <xf numFmtId="49" fontId="3" fillId="0" borderId="3" xfId="4" applyNumberFormat="1" applyFont="1" applyFill="1" applyBorder="1" applyAlignment="1">
      <alignment horizontal="left"/>
    </xf>
    <xf numFmtId="4" fontId="3" fillId="0" borderId="1" xfId="4" applyNumberFormat="1" applyFont="1" applyFill="1" applyBorder="1"/>
    <xf numFmtId="0" fontId="16" fillId="0" borderId="1" xfId="3" applyFont="1" applyBorder="1" applyAlignment="1">
      <alignment vertical="center" wrapText="1"/>
    </xf>
    <xf numFmtId="0" fontId="17" fillId="0" borderId="0" xfId="4" applyFont="1"/>
    <xf numFmtId="49" fontId="8" fillId="6" borderId="1" xfId="4" applyNumberFormat="1" applyFont="1" applyFill="1" applyBorder="1" applyAlignment="1">
      <alignment horizontal="center"/>
    </xf>
    <xf numFmtId="49" fontId="8" fillId="6" borderId="1" xfId="4" applyNumberFormat="1" applyFont="1" applyFill="1" applyBorder="1" applyAlignment="1">
      <alignment vertical="center"/>
    </xf>
    <xf numFmtId="49" fontId="3" fillId="6" borderId="1" xfId="4" applyNumberFormat="1" applyFont="1" applyFill="1" applyBorder="1" applyAlignment="1">
      <alignment vertical="center" wrapText="1"/>
    </xf>
    <xf numFmtId="49" fontId="3" fillId="6" borderId="1" xfId="4" applyNumberFormat="1" applyFont="1" applyFill="1" applyBorder="1" applyAlignment="1">
      <alignment horizontal="left"/>
    </xf>
    <xf numFmtId="49" fontId="3" fillId="6" borderId="3" xfId="4" applyNumberFormat="1" applyFont="1" applyFill="1" applyBorder="1" applyAlignment="1">
      <alignment horizontal="left"/>
    </xf>
    <xf numFmtId="4" fontId="8" fillId="6" borderId="1" xfId="4" applyNumberFormat="1" applyFont="1" applyFill="1" applyBorder="1" applyAlignment="1">
      <alignment horizontal="right"/>
    </xf>
    <xf numFmtId="49" fontId="6" fillId="0" borderId="1" xfId="4" applyNumberFormat="1" applyFont="1" applyFill="1" applyBorder="1" applyAlignment="1">
      <alignment horizontal="left"/>
    </xf>
    <xf numFmtId="49" fontId="6" fillId="0" borderId="3" xfId="4" applyNumberFormat="1" applyFont="1" applyFill="1" applyBorder="1" applyAlignment="1">
      <alignment horizontal="left"/>
    </xf>
    <xf numFmtId="4" fontId="6" fillId="0" borderId="1" xfId="4" applyNumberFormat="1" applyFont="1" applyFill="1" applyBorder="1"/>
    <xf numFmtId="0" fontId="14" fillId="3" borderId="0" xfId="4" applyFont="1" applyFill="1"/>
    <xf numFmtId="49" fontId="8" fillId="3" borderId="1" xfId="4" applyNumberFormat="1" applyFont="1" applyFill="1" applyBorder="1" applyAlignment="1">
      <alignment horizontal="center"/>
    </xf>
    <xf numFmtId="0" fontId="3" fillId="3" borderId="1" xfId="4" applyFont="1" applyFill="1" applyBorder="1" applyAlignment="1">
      <alignment vertical="center" wrapText="1"/>
    </xf>
    <xf numFmtId="49" fontId="3" fillId="3" borderId="1" xfId="4" applyNumberFormat="1" applyFont="1" applyFill="1" applyBorder="1" applyAlignment="1">
      <alignment horizontal="left"/>
    </xf>
    <xf numFmtId="49" fontId="3" fillId="3" borderId="3" xfId="4" applyNumberFormat="1" applyFont="1" applyFill="1" applyBorder="1" applyAlignment="1">
      <alignment horizontal="left"/>
    </xf>
    <xf numFmtId="4" fontId="8" fillId="3" borderId="1" xfId="4" applyNumberFormat="1" applyFont="1" applyFill="1" applyBorder="1"/>
    <xf numFmtId="0" fontId="18" fillId="0" borderId="0" xfId="4" applyFont="1" applyFill="1" applyAlignment="1">
      <alignment wrapText="1"/>
    </xf>
    <xf numFmtId="49" fontId="3" fillId="0" borderId="1" xfId="4" applyNumberFormat="1" applyFont="1" applyFill="1" applyBorder="1" applyAlignment="1">
      <alignment horizontal="left" wrapText="1"/>
    </xf>
    <xf numFmtId="49" fontId="3" fillId="0" borderId="3" xfId="4" applyNumberFormat="1" applyFont="1" applyFill="1" applyBorder="1" applyAlignment="1">
      <alignment horizontal="left" wrapText="1"/>
    </xf>
    <xf numFmtId="4" fontId="3" fillId="0" borderId="1" xfId="4" applyNumberFormat="1" applyFont="1" applyFill="1" applyBorder="1" applyAlignment="1">
      <alignment wrapText="1"/>
    </xf>
    <xf numFmtId="0" fontId="3" fillId="0" borderId="9" xfId="3" applyFont="1" applyBorder="1" applyAlignment="1">
      <alignment vertical="center" wrapText="1"/>
    </xf>
    <xf numFmtId="49" fontId="3" fillId="0" borderId="1" xfId="4" applyNumberFormat="1" applyFont="1" applyFill="1" applyBorder="1" applyAlignment="1">
      <alignment vertical="center"/>
    </xf>
    <xf numFmtId="0" fontId="3" fillId="0" borderId="0" xfId="4" applyFont="1" applyFill="1" applyAlignment="1">
      <alignment wrapText="1"/>
    </xf>
    <xf numFmtId="49" fontId="8" fillId="3" borderId="1" xfId="4" applyNumberFormat="1" applyFont="1" applyFill="1" applyBorder="1" applyAlignment="1">
      <alignment vertical="center" wrapText="1"/>
    </xf>
    <xf numFmtId="164" fontId="3" fillId="3" borderId="1" xfId="4" applyNumberFormat="1" applyFont="1" applyFill="1" applyBorder="1" applyAlignment="1">
      <alignment vertical="center" wrapText="1"/>
    </xf>
    <xf numFmtId="4" fontId="3" fillId="0" borderId="1" xfId="4" applyNumberFormat="1" applyFont="1" applyFill="1" applyBorder="1" applyAlignment="1">
      <alignment horizontal="right"/>
    </xf>
    <xf numFmtId="49" fontId="8" fillId="0" borderId="1" xfId="4" applyNumberFormat="1" applyFont="1" applyFill="1" applyBorder="1" applyAlignment="1">
      <alignment horizontal="center" vertical="top"/>
    </xf>
    <xf numFmtId="4" fontId="3" fillId="5" borderId="1" xfId="4" applyNumberFormat="1" applyFont="1" applyFill="1" applyBorder="1" applyAlignment="1">
      <alignment horizontal="right"/>
    </xf>
    <xf numFmtId="0" fontId="20" fillId="0" borderId="0" xfId="4" applyFont="1"/>
    <xf numFmtId="49" fontId="3" fillId="5" borderId="1" xfId="4" applyNumberFormat="1" applyFont="1" applyFill="1" applyBorder="1" applyAlignment="1">
      <alignment horizontal="left"/>
    </xf>
    <xf numFmtId="49" fontId="3" fillId="5" borderId="3" xfId="4" applyNumberFormat="1" applyFont="1" applyFill="1" applyBorder="1" applyAlignment="1">
      <alignment horizontal="left"/>
    </xf>
    <xf numFmtId="49" fontId="8" fillId="6" borderId="1" xfId="4" applyNumberFormat="1" applyFont="1" applyFill="1" applyBorder="1" applyAlignment="1">
      <alignment vertical="center" wrapText="1"/>
    </xf>
    <xf numFmtId="164" fontId="3" fillId="6" borderId="1" xfId="4" applyNumberFormat="1" applyFont="1" applyFill="1" applyBorder="1" applyAlignment="1">
      <alignment vertical="center" wrapText="1"/>
    </xf>
    <xf numFmtId="164" fontId="3" fillId="0" borderId="1" xfId="4" applyNumberFormat="1" applyFont="1" applyFill="1" applyBorder="1" applyAlignment="1">
      <alignment vertical="center" wrapText="1"/>
    </xf>
    <xf numFmtId="4" fontId="8" fillId="6" borderId="1" xfId="4" applyNumberFormat="1" applyFont="1" applyFill="1" applyBorder="1" applyAlignment="1"/>
    <xf numFmtId="49" fontId="3" fillId="0" borderId="1" xfId="4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7" fillId="0" borderId="0" xfId="4" applyFont="1" applyFill="1"/>
    <xf numFmtId="49" fontId="8" fillId="6" borderId="5" xfId="4" applyNumberFormat="1" applyFont="1" applyFill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164" fontId="3" fillId="0" borderId="11" xfId="4" applyNumberFormat="1" applyFont="1" applyFill="1" applyBorder="1" applyAlignment="1">
      <alignment vertical="center" wrapText="1"/>
    </xf>
    <xf numFmtId="164" fontId="3" fillId="0" borderId="4" xfId="4" applyNumberFormat="1" applyFont="1" applyFill="1" applyBorder="1" applyAlignment="1">
      <alignment vertical="center" wrapText="1"/>
    </xf>
    <xf numFmtId="49" fontId="8" fillId="0" borderId="3" xfId="4" applyNumberFormat="1" applyFont="1" applyFill="1" applyBorder="1" applyAlignment="1">
      <alignment horizontal="center"/>
    </xf>
    <xf numFmtId="49" fontId="8" fillId="6" borderId="9" xfId="4" applyNumberFormat="1" applyFont="1" applyFill="1" applyBorder="1" applyAlignment="1">
      <alignment vertical="center" wrapText="1"/>
    </xf>
    <xf numFmtId="4" fontId="3" fillId="2" borderId="1" xfId="4" applyNumberFormat="1" applyFont="1" applyFill="1" applyBorder="1" applyAlignment="1"/>
    <xf numFmtId="0" fontId="12" fillId="0" borderId="1" xfId="0" applyFont="1" applyBorder="1" applyAlignment="1">
      <alignment horizontal="left" vertical="center"/>
    </xf>
    <xf numFmtId="0" fontId="8" fillId="0" borderId="1" xfId="4" applyFont="1" applyBorder="1" applyAlignment="1">
      <alignment horizontal="center"/>
    </xf>
    <xf numFmtId="49" fontId="9" fillId="3" borderId="1" xfId="4" applyNumberFormat="1" applyFont="1" applyFill="1" applyBorder="1" applyAlignment="1"/>
    <xf numFmtId="49" fontId="9" fillId="3" borderId="1" xfId="4" applyNumberFormat="1" applyFont="1" applyFill="1" applyBorder="1" applyAlignment="1">
      <alignment horizontal="left" vertical="center"/>
    </xf>
    <xf numFmtId="49" fontId="9" fillId="3" borderId="1" xfId="4" applyNumberFormat="1" applyFont="1" applyFill="1" applyBorder="1" applyAlignment="1">
      <alignment horizontal="center"/>
    </xf>
    <xf numFmtId="49" fontId="9" fillId="3" borderId="3" xfId="4" applyNumberFormat="1" applyFont="1" applyFill="1" applyBorder="1" applyAlignment="1">
      <alignment horizontal="center"/>
    </xf>
    <xf numFmtId="4" fontId="21" fillId="3" borderId="1" xfId="4" applyNumberFormat="1" applyFont="1" applyFill="1" applyBorder="1"/>
    <xf numFmtId="49" fontId="8" fillId="0" borderId="0" xfId="4" applyNumberFormat="1" applyFont="1" applyBorder="1" applyAlignment="1">
      <alignment horizontal="center"/>
    </xf>
    <xf numFmtId="0" fontId="3" fillId="0" borderId="0" xfId="4" applyFont="1" applyAlignment="1"/>
    <xf numFmtId="0" fontId="3" fillId="0" borderId="0" xfId="4" applyFont="1" applyAlignment="1">
      <alignment horizontal="left" vertical="center" wrapText="1"/>
    </xf>
    <xf numFmtId="0" fontId="3" fillId="0" borderId="0" xfId="4" applyFont="1"/>
    <xf numFmtId="49" fontId="12" fillId="0" borderId="12" xfId="4" applyNumberFormat="1" applyFont="1" applyBorder="1" applyAlignment="1">
      <alignment horizontal="right"/>
    </xf>
    <xf numFmtId="49" fontId="12" fillId="0" borderId="12" xfId="4" applyNumberFormat="1" applyFont="1" applyBorder="1"/>
    <xf numFmtId="4" fontId="3" fillId="0" borderId="12" xfId="4" applyNumberFormat="1" applyFont="1" applyBorder="1"/>
    <xf numFmtId="0" fontId="12" fillId="0" borderId="12" xfId="4" applyFont="1" applyBorder="1"/>
    <xf numFmtId="0" fontId="3" fillId="0" borderId="12" xfId="4" applyFont="1" applyBorder="1"/>
    <xf numFmtId="4" fontId="21" fillId="0" borderId="12" xfId="4" applyNumberFormat="1" applyFont="1" applyBorder="1"/>
    <xf numFmtId="0" fontId="22" fillId="0" borderId="0" xfId="4" applyFont="1" applyBorder="1" applyAlignment="1">
      <alignment horizontal="center"/>
    </xf>
    <xf numFmtId="0" fontId="8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top"/>
    </xf>
    <xf numFmtId="0" fontId="8" fillId="4" borderId="0" xfId="4" applyFont="1" applyFill="1" applyBorder="1" applyAlignment="1">
      <alignment horizontal="center" vertical="center"/>
    </xf>
    <xf numFmtId="49" fontId="8" fillId="5" borderId="0" xfId="4" applyNumberFormat="1" applyFont="1" applyFill="1" applyBorder="1" applyAlignment="1">
      <alignment horizontal="center"/>
    </xf>
    <xf numFmtId="4" fontId="8" fillId="6" borderId="0" xfId="4" applyNumberFormat="1" applyFont="1" applyFill="1" applyBorder="1" applyAlignment="1">
      <alignment horizontal="right"/>
    </xf>
    <xf numFmtId="4" fontId="3" fillId="0" borderId="0" xfId="4" applyNumberFormat="1" applyFont="1" applyBorder="1"/>
    <xf numFmtId="0" fontId="3" fillId="0" borderId="0" xfId="4" applyFont="1" applyBorder="1"/>
    <xf numFmtId="4" fontId="21" fillId="0" borderId="0" xfId="4" applyNumberFormat="1" applyFont="1" applyBorder="1"/>
    <xf numFmtId="0" fontId="10" fillId="0" borderId="0" xfId="0" applyFont="1"/>
    <xf numFmtId="0" fontId="1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25" fillId="7" borderId="1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26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4" fontId="24" fillId="0" borderId="3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27" fillId="0" borderId="0" xfId="0" applyFont="1"/>
    <xf numFmtId="4" fontId="24" fillId="0" borderId="3" xfId="0" applyNumberFormat="1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4" fontId="24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0" fontId="28" fillId="3" borderId="1" xfId="0" applyFont="1" applyFill="1" applyBorder="1" applyAlignment="1">
      <alignment vertical="center" wrapText="1"/>
    </xf>
    <xf numFmtId="4" fontId="28" fillId="3" borderId="3" xfId="0" applyNumberFormat="1" applyFont="1" applyFill="1" applyBorder="1" applyAlignment="1">
      <alignment vertical="center"/>
    </xf>
    <xf numFmtId="4" fontId="28" fillId="3" borderId="1" xfId="0" applyNumberFormat="1" applyFont="1" applyFill="1" applyBorder="1" applyAlignment="1">
      <alignment vertical="center"/>
    </xf>
    <xf numFmtId="4" fontId="27" fillId="0" borderId="0" xfId="0" applyNumberFormat="1" applyFont="1"/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9" fillId="7" borderId="4" xfId="0" applyFont="1" applyFill="1" applyBorder="1" applyAlignment="1">
      <alignment vertical="center" wrapText="1"/>
    </xf>
    <xf numFmtId="4" fontId="9" fillId="7" borderId="3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8" fillId="0" borderId="1" xfId="0" applyFont="1" applyBorder="1"/>
    <xf numFmtId="0" fontId="24" fillId="7" borderId="1" xfId="0" applyFont="1" applyFill="1" applyBorder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4" fontId="28" fillId="3" borderId="3" xfId="0" applyNumberFormat="1" applyFont="1" applyFill="1" applyBorder="1"/>
    <xf numFmtId="0" fontId="9" fillId="7" borderId="1" xfId="0" applyFont="1" applyFill="1" applyBorder="1" applyAlignment="1">
      <alignment vertical="center" wrapText="1"/>
    </xf>
    <xf numFmtId="4" fontId="9" fillId="7" borderId="3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wrapText="1"/>
    </xf>
    <xf numFmtId="4" fontId="0" fillId="0" borderId="0" xfId="0" applyNumberFormat="1"/>
    <xf numFmtId="0" fontId="6" fillId="0" borderId="6" xfId="0" applyFont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15" fillId="0" borderId="0" xfId="4" applyFont="1" applyBorder="1" applyAlignment="1">
      <alignment horizontal="right" vertical="top"/>
    </xf>
    <xf numFmtId="0" fontId="8" fillId="0" borderId="0" xfId="4" applyFont="1" applyBorder="1" applyAlignment="1">
      <alignment horizontal="right" vertical="top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49" fontId="8" fillId="2" borderId="8" xfId="4" applyNumberFormat="1" applyFont="1" applyFill="1" applyBorder="1" applyAlignment="1">
      <alignment horizontal="center"/>
    </xf>
    <xf numFmtId="49" fontId="3" fillId="0" borderId="5" xfId="4" applyNumberFormat="1" applyFont="1" applyFill="1" applyBorder="1" applyAlignment="1">
      <alignment horizontal="left" vertical="top" wrapText="1"/>
    </xf>
    <xf numFmtId="49" fontId="3" fillId="0" borderId="9" xfId="4" applyNumberFormat="1" applyFont="1" applyFill="1" applyBorder="1" applyAlignment="1">
      <alignment horizontal="left" vertical="top" wrapText="1"/>
    </xf>
    <xf numFmtId="0" fontId="3" fillId="0" borderId="1" xfId="3" applyFont="1" applyBorder="1" applyAlignment="1">
      <alignment vertical="center" wrapText="1"/>
    </xf>
    <xf numFmtId="0" fontId="8" fillId="0" borderId="1" xfId="4" applyFont="1" applyFill="1" applyBorder="1" applyAlignment="1">
      <alignment horizontal="center" vertical="top"/>
    </xf>
    <xf numFmtId="0" fontId="3" fillId="0" borderId="5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left" vertical="center" wrapText="1"/>
    </xf>
    <xf numFmtId="49" fontId="3" fillId="0" borderId="9" xfId="4" applyNumberFormat="1" applyFont="1" applyFill="1" applyBorder="1" applyAlignment="1">
      <alignment horizontal="left" vertical="center" wrapText="1"/>
    </xf>
    <xf numFmtId="49" fontId="8" fillId="0" borderId="1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center" wrapText="1"/>
    </xf>
    <xf numFmtId="49" fontId="8" fillId="0" borderId="1" xfId="4" applyNumberFormat="1" applyFont="1" applyFill="1" applyBorder="1" applyAlignment="1">
      <alignment horizontal="center" vertical="top" wrapText="1"/>
    </xf>
    <xf numFmtId="0" fontId="3" fillId="0" borderId="5" xfId="3" applyFont="1" applyBorder="1" applyAlignment="1">
      <alignment vertical="center" wrapText="1"/>
    </xf>
    <xf numFmtId="0" fontId="3" fillId="0" borderId="9" xfId="3" applyFont="1" applyBorder="1" applyAlignment="1">
      <alignment vertical="center" wrapText="1"/>
    </xf>
    <xf numFmtId="49" fontId="19" fillId="0" borderId="5" xfId="4" applyNumberFormat="1" applyFont="1" applyFill="1" applyBorder="1" applyAlignment="1">
      <alignment horizontal="center"/>
    </xf>
    <xf numFmtId="49" fontId="19" fillId="0" borderId="8" xfId="4" applyNumberFormat="1" applyFont="1" applyFill="1" applyBorder="1" applyAlignment="1">
      <alignment horizontal="center"/>
    </xf>
    <xf numFmtId="49" fontId="19" fillId="0" borderId="9" xfId="4" applyNumberFormat="1" applyFont="1" applyFill="1" applyBorder="1" applyAlignment="1">
      <alignment horizontal="center"/>
    </xf>
    <xf numFmtId="49" fontId="8" fillId="0" borderId="1" xfId="4" applyNumberFormat="1" applyFont="1" applyBorder="1" applyAlignment="1">
      <alignment horizontal="center" vertical="top"/>
    </xf>
    <xf numFmtId="0" fontId="16" fillId="0" borderId="1" xfId="3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164" fontId="3" fillId="0" borderId="1" xfId="4" applyNumberFormat="1" applyFont="1" applyFill="1" applyBorder="1" applyAlignment="1">
      <alignment vertical="center" wrapText="1"/>
    </xf>
    <xf numFmtId="164" fontId="3" fillId="0" borderId="5" xfId="4" applyNumberFormat="1" applyFont="1" applyFill="1" applyBorder="1" applyAlignment="1">
      <alignment vertical="center" wrapText="1"/>
    </xf>
    <xf numFmtId="164" fontId="3" fillId="0" borderId="9" xfId="4" applyNumberFormat="1" applyFont="1" applyFill="1" applyBorder="1" applyAlignment="1">
      <alignment vertical="center" wrapText="1"/>
    </xf>
    <xf numFmtId="49" fontId="8" fillId="0" borderId="3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horizontal="left" vertical="center" wrapText="1"/>
    </xf>
    <xf numFmtId="164" fontId="3" fillId="0" borderId="4" xfId="4" applyNumberFormat="1" applyFont="1" applyFill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3" fillId="0" borderId="11" xfId="3" applyFont="1" applyBorder="1" applyAlignment="1">
      <alignment vertical="center" wrapText="1"/>
    </xf>
    <xf numFmtId="49" fontId="8" fillId="0" borderId="5" xfId="4" applyNumberFormat="1" applyFont="1" applyFill="1" applyBorder="1" applyAlignment="1">
      <alignment horizontal="center"/>
    </xf>
    <xf numFmtId="49" fontId="8" fillId="0" borderId="8" xfId="4" applyNumberFormat="1" applyFont="1" applyFill="1" applyBorder="1" applyAlignment="1">
      <alignment horizontal="center"/>
    </xf>
    <xf numFmtId="49" fontId="8" fillId="0" borderId="9" xfId="4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15" xfId="4" applyFont="1" applyBorder="1" applyAlignment="1">
      <alignment horizontal="center"/>
    </xf>
  </cellXfs>
  <cellStyles count="5">
    <cellStyle name="Normalny" xfId="0" builtinId="0"/>
    <cellStyle name="Normalny 2" xfId="1"/>
    <cellStyle name="Normalny 3" xfId="2"/>
    <cellStyle name="Normalny 4" xfId="3"/>
    <cellStyle name="Normalny_wiejskie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wak/Desktop/MOJE%20DOKUMENTY/Bud&#380;et%202017/2.%20Uchwa&#322;a%20na%202017r.r/za&#322;&#261;czniki%20%20na%202017%20do%20bud&#380;e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dochody"/>
      <sheetName val="2 wyd"/>
      <sheetName val="2a"/>
      <sheetName val="3 zlec"/>
      <sheetName val="4 dot cel jst."/>
      <sheetName val="5"/>
      <sheetName val="6 dotacje z budżetu"/>
      <sheetName val="7 ZK i rk doch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1" sqref="E11"/>
    </sheetView>
  </sheetViews>
  <sheetFormatPr defaultColWidth="9.140625" defaultRowHeight="12.75"/>
  <cols>
    <col min="1" max="1" width="4.85546875" style="3" customWidth="1"/>
    <col min="2" max="2" width="40.140625" style="3" customWidth="1"/>
    <col min="3" max="3" width="14.28515625" style="3" customWidth="1"/>
    <col min="4" max="4" width="6.140625" style="3" customWidth="1"/>
    <col min="5" max="5" width="14.140625" style="3" customWidth="1"/>
    <col min="6" max="16384" width="9.140625" style="3"/>
  </cols>
  <sheetData>
    <row r="1" spans="1:5" ht="14.25">
      <c r="C1" s="1" t="s">
        <v>141</v>
      </c>
    </row>
    <row r="2" spans="1:5" ht="14.25">
      <c r="C2" s="1" t="s">
        <v>146</v>
      </c>
      <c r="D2" s="4"/>
    </row>
    <row r="3" spans="1:5" ht="14.25">
      <c r="C3" s="1" t="s">
        <v>4</v>
      </c>
      <c r="D3" s="4"/>
    </row>
    <row r="4" spans="1:5" ht="14.25">
      <c r="C4" s="1" t="s">
        <v>147</v>
      </c>
      <c r="D4" s="4"/>
    </row>
    <row r="5" spans="1:5" ht="39.75" customHeight="1"/>
    <row r="6" spans="1:5" ht="14.25">
      <c r="A6" s="172" t="s">
        <v>17</v>
      </c>
      <c r="B6" s="172"/>
      <c r="C6" s="172"/>
      <c r="D6" s="172"/>
      <c r="E6" s="172"/>
    </row>
    <row r="8" spans="1:5" ht="25.5" customHeight="1"/>
    <row r="9" spans="1:5" ht="18" customHeight="1">
      <c r="A9" s="5" t="s">
        <v>0</v>
      </c>
      <c r="B9" s="173" t="s">
        <v>5</v>
      </c>
      <c r="C9" s="174"/>
      <c r="D9" s="175"/>
      <c r="E9" s="6" t="s">
        <v>1</v>
      </c>
    </row>
    <row r="10" spans="1:5" ht="31.5" customHeight="1">
      <c r="A10" s="7">
        <v>903</v>
      </c>
      <c r="B10" s="165" t="s">
        <v>6</v>
      </c>
      <c r="C10" s="166"/>
      <c r="D10" s="167"/>
      <c r="E10" s="8">
        <v>2272757.08</v>
      </c>
    </row>
    <row r="11" spans="1:5" ht="18" customHeight="1">
      <c r="A11" s="7">
        <v>931</v>
      </c>
      <c r="B11" s="176" t="s">
        <v>7</v>
      </c>
      <c r="C11" s="177"/>
      <c r="D11" s="178"/>
      <c r="E11" s="8">
        <v>0</v>
      </c>
    </row>
    <row r="12" spans="1:5" ht="25.5" customHeight="1">
      <c r="A12" s="7">
        <v>950</v>
      </c>
      <c r="B12" s="165" t="s">
        <v>8</v>
      </c>
      <c r="C12" s="166"/>
      <c r="D12" s="167"/>
      <c r="E12" s="8">
        <v>6888455.7999999998</v>
      </c>
    </row>
    <row r="13" spans="1:5" ht="25.5" customHeight="1">
      <c r="A13" s="7">
        <v>951</v>
      </c>
      <c r="B13" s="165" t="s">
        <v>9</v>
      </c>
      <c r="C13" s="166"/>
      <c r="D13" s="167"/>
      <c r="E13" s="8">
        <v>0</v>
      </c>
    </row>
    <row r="14" spans="1:5" ht="25.5" customHeight="1">
      <c r="A14" s="7">
        <v>952</v>
      </c>
      <c r="B14" s="165" t="s">
        <v>10</v>
      </c>
      <c r="C14" s="166"/>
      <c r="D14" s="167"/>
      <c r="E14" s="9">
        <v>0</v>
      </c>
    </row>
    <row r="15" spans="1:5" ht="15" customHeight="1">
      <c r="A15" s="7">
        <v>957</v>
      </c>
      <c r="B15" s="165" t="s">
        <v>11</v>
      </c>
      <c r="C15" s="166"/>
      <c r="D15" s="167"/>
      <c r="E15" s="8">
        <v>0</v>
      </c>
    </row>
    <row r="16" spans="1:5" ht="15" customHeight="1">
      <c r="A16" s="7"/>
      <c r="B16" s="168" t="s">
        <v>12</v>
      </c>
      <c r="C16" s="169"/>
      <c r="D16" s="170"/>
      <c r="E16" s="10">
        <f>SUM(E10:E15)</f>
        <v>9161212.879999999</v>
      </c>
    </row>
    <row r="17" spans="1:5" ht="27.75" customHeight="1">
      <c r="A17" s="11"/>
      <c r="B17" s="171"/>
      <c r="C17" s="171"/>
      <c r="D17" s="171"/>
      <c r="E17" s="12"/>
    </row>
    <row r="18" spans="1:5" ht="19.5" customHeight="1">
      <c r="A18" s="5" t="s">
        <v>0</v>
      </c>
      <c r="B18" s="168" t="s">
        <v>5</v>
      </c>
      <c r="C18" s="169"/>
      <c r="D18" s="170"/>
      <c r="E18" s="6" t="s">
        <v>1</v>
      </c>
    </row>
    <row r="19" spans="1:5" ht="33.75" customHeight="1">
      <c r="A19" s="13">
        <v>963</v>
      </c>
      <c r="B19" s="165" t="s">
        <v>18</v>
      </c>
      <c r="C19" s="166"/>
      <c r="D19" s="167"/>
      <c r="E19" s="8">
        <v>2460000</v>
      </c>
    </row>
    <row r="20" spans="1:5" ht="24" customHeight="1">
      <c r="A20" s="13">
        <v>992</v>
      </c>
      <c r="B20" s="165" t="s">
        <v>13</v>
      </c>
      <c r="C20" s="166"/>
      <c r="D20" s="167"/>
      <c r="E20" s="8">
        <v>663414.88</v>
      </c>
    </row>
    <row r="21" spans="1:5" ht="18.75" customHeight="1">
      <c r="A21" s="13"/>
      <c r="B21" s="168" t="s">
        <v>14</v>
      </c>
      <c r="C21" s="169"/>
      <c r="D21" s="170"/>
      <c r="E21" s="10">
        <f>E19+E20</f>
        <v>3123414.88</v>
      </c>
    </row>
    <row r="22" spans="1:5" ht="33" customHeight="1">
      <c r="B22" s="162"/>
      <c r="C22" s="162"/>
      <c r="D22" s="162"/>
    </row>
    <row r="23" spans="1:5" ht="19.5" customHeight="1">
      <c r="C23" s="163" t="s">
        <v>15</v>
      </c>
      <c r="D23" s="163"/>
      <c r="E23" s="163"/>
    </row>
    <row r="24" spans="1:5" ht="24" customHeight="1">
      <c r="C24" s="164" t="s">
        <v>16</v>
      </c>
      <c r="D24" s="164"/>
      <c r="E24" s="164"/>
    </row>
    <row r="25" spans="1:5">
      <c r="C25" s="2"/>
      <c r="D25" s="2"/>
    </row>
  </sheetData>
  <mergeCells count="17">
    <mergeCell ref="B14:D14"/>
    <mergeCell ref="A6:E6"/>
    <mergeCell ref="B9:D9"/>
    <mergeCell ref="B10:D10"/>
    <mergeCell ref="B12:D12"/>
    <mergeCell ref="B13:D13"/>
    <mergeCell ref="B11:D11"/>
    <mergeCell ref="B22:D22"/>
    <mergeCell ref="C23:E23"/>
    <mergeCell ref="C24:E24"/>
    <mergeCell ref="B15:D15"/>
    <mergeCell ref="B16:D16"/>
    <mergeCell ref="B17:D17"/>
    <mergeCell ref="B18:D18"/>
    <mergeCell ref="B20:D20"/>
    <mergeCell ref="B21:D21"/>
    <mergeCell ref="B19:D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A43" workbookViewId="0">
      <selection activeCell="F24" sqref="F24"/>
    </sheetView>
  </sheetViews>
  <sheetFormatPr defaultColWidth="15" defaultRowHeight="15"/>
  <cols>
    <col min="1" max="1" width="5.140625" customWidth="1"/>
    <col min="2" max="3" width="5.85546875" customWidth="1"/>
    <col min="4" max="4" width="45" customWidth="1"/>
    <col min="5" max="7" width="14.7109375" customWidth="1"/>
  </cols>
  <sheetData>
    <row r="1" spans="1:11">
      <c r="A1" s="111"/>
      <c r="B1" s="111"/>
      <c r="C1" s="111"/>
      <c r="D1" s="111"/>
      <c r="E1" s="112" t="s">
        <v>188</v>
      </c>
      <c r="F1" s="112"/>
      <c r="G1" s="112"/>
    </row>
    <row r="2" spans="1:11">
      <c r="A2" s="111"/>
      <c r="B2" s="111"/>
      <c r="C2" s="111"/>
      <c r="D2" s="111"/>
      <c r="E2" s="113" t="s">
        <v>146</v>
      </c>
      <c r="F2" s="113"/>
      <c r="G2" s="113"/>
    </row>
    <row r="3" spans="1:11" ht="18" customHeight="1">
      <c r="A3" s="111"/>
      <c r="B3" s="111"/>
      <c r="C3" s="111"/>
      <c r="D3" s="111"/>
      <c r="E3" s="114" t="s">
        <v>4</v>
      </c>
      <c r="F3" s="114"/>
      <c r="G3" s="114"/>
    </row>
    <row r="4" spans="1:11">
      <c r="A4" s="111"/>
      <c r="B4" s="111"/>
      <c r="C4" s="111"/>
      <c r="D4" s="111"/>
      <c r="E4" s="1" t="s">
        <v>189</v>
      </c>
      <c r="F4" s="1"/>
      <c r="G4" s="1"/>
    </row>
    <row r="5" spans="1:11">
      <c r="A5" s="111"/>
      <c r="B5" s="111"/>
      <c r="C5" s="111"/>
      <c r="D5" s="111"/>
      <c r="E5" s="111"/>
      <c r="F5" s="111"/>
      <c r="G5" s="111"/>
    </row>
    <row r="6" spans="1:11">
      <c r="A6" s="111"/>
      <c r="B6" s="111"/>
      <c r="C6" s="111"/>
      <c r="D6" s="111"/>
      <c r="E6" s="111"/>
      <c r="F6" s="111"/>
      <c r="G6" s="111"/>
    </row>
    <row r="7" spans="1:11">
      <c r="A7" s="111"/>
      <c r="B7" s="111"/>
      <c r="C7" s="111"/>
      <c r="D7" s="111"/>
      <c r="E7" s="111"/>
      <c r="F7" s="111"/>
      <c r="G7" s="111"/>
    </row>
    <row r="8" spans="1:11" ht="33" customHeight="1">
      <c r="A8" s="179" t="s">
        <v>148</v>
      </c>
      <c r="B8" s="179"/>
      <c r="C8" s="179"/>
      <c r="D8" s="179"/>
      <c r="E8" s="179"/>
      <c r="F8" s="179"/>
      <c r="G8" s="179"/>
    </row>
    <row r="9" spans="1:11" ht="20.25" customHeight="1">
      <c r="A9" s="179"/>
      <c r="B9" s="179"/>
      <c r="C9" s="179"/>
      <c r="D9" s="179"/>
      <c r="E9" s="179"/>
      <c r="F9" s="179"/>
      <c r="G9" s="179"/>
      <c r="H9" s="115"/>
    </row>
    <row r="10" spans="1:11" ht="20.25" customHeight="1">
      <c r="A10" s="115"/>
      <c r="B10" s="115"/>
      <c r="C10" s="115"/>
      <c r="D10" s="115"/>
      <c r="E10" s="115"/>
      <c r="F10" s="115"/>
      <c r="G10" s="115"/>
      <c r="H10" s="115"/>
    </row>
    <row r="11" spans="1:11" ht="22.5" customHeight="1">
      <c r="A11" s="116" t="s">
        <v>149</v>
      </c>
      <c r="B11" s="116"/>
      <c r="C11" s="116"/>
      <c r="D11" s="117"/>
      <c r="E11" s="118" t="s">
        <v>150</v>
      </c>
      <c r="F11" s="119"/>
      <c r="G11" s="119"/>
    </row>
    <row r="12" spans="1:11" ht="22.5">
      <c r="A12" s="120" t="s">
        <v>151</v>
      </c>
      <c r="B12" s="121" t="s">
        <v>152</v>
      </c>
      <c r="C12" s="122" t="s">
        <v>0</v>
      </c>
      <c r="D12" s="120" t="s">
        <v>153</v>
      </c>
      <c r="E12" s="123" t="s">
        <v>1</v>
      </c>
      <c r="F12" s="122" t="s">
        <v>142</v>
      </c>
      <c r="G12" s="122" t="s">
        <v>154</v>
      </c>
      <c r="K12" s="124"/>
    </row>
    <row r="13" spans="1:11" ht="25.5" customHeight="1">
      <c r="A13" s="180" t="s">
        <v>155</v>
      </c>
      <c r="B13" s="181"/>
      <c r="C13" s="181"/>
      <c r="D13" s="181"/>
      <c r="E13" s="181"/>
      <c r="F13" s="125"/>
      <c r="G13" s="125"/>
    </row>
    <row r="14" spans="1:11" ht="22.5">
      <c r="A14" s="126">
        <v>600</v>
      </c>
      <c r="B14" s="126">
        <v>60004</v>
      </c>
      <c r="C14" s="126">
        <v>2310</v>
      </c>
      <c r="D14" s="127" t="s">
        <v>156</v>
      </c>
      <c r="E14" s="128">
        <v>77759.53</v>
      </c>
      <c r="F14" s="129"/>
      <c r="G14" s="129">
        <f>E14+F14</f>
        <v>77759.53</v>
      </c>
    </row>
    <row r="15" spans="1:11" ht="33.75">
      <c r="A15" s="126">
        <v>600</v>
      </c>
      <c r="B15" s="126">
        <v>60004</v>
      </c>
      <c r="C15" s="126">
        <v>2310</v>
      </c>
      <c r="D15" s="127" t="s">
        <v>157</v>
      </c>
      <c r="E15" s="128">
        <v>146392</v>
      </c>
      <c r="F15" s="129"/>
      <c r="G15" s="129">
        <f t="shared" ref="G15:G19" si="0">E15+F15</f>
        <v>146392</v>
      </c>
    </row>
    <row r="16" spans="1:11" ht="30.6" customHeight="1">
      <c r="A16" s="130">
        <v>600</v>
      </c>
      <c r="B16" s="130">
        <v>60004</v>
      </c>
      <c r="C16" s="130">
        <v>2310</v>
      </c>
      <c r="D16" s="131" t="s">
        <v>158</v>
      </c>
      <c r="E16" s="128">
        <v>1754750.47</v>
      </c>
      <c r="F16" s="129">
        <v>35100</v>
      </c>
      <c r="G16" s="129">
        <f t="shared" si="0"/>
        <v>1789850.47</v>
      </c>
    </row>
    <row r="17" spans="1:9" s="133" customFormat="1" ht="45" customHeight="1">
      <c r="A17" s="130">
        <v>801</v>
      </c>
      <c r="B17" s="130">
        <v>80104</v>
      </c>
      <c r="C17" s="130">
        <v>2310</v>
      </c>
      <c r="D17" s="132" t="s">
        <v>159</v>
      </c>
      <c r="E17" s="128">
        <v>410000</v>
      </c>
      <c r="F17" s="129"/>
      <c r="G17" s="129">
        <f t="shared" si="0"/>
        <v>410000</v>
      </c>
    </row>
    <row r="18" spans="1:9" s="133" customFormat="1" ht="37.5" customHeight="1">
      <c r="A18" s="130">
        <v>851</v>
      </c>
      <c r="B18" s="130">
        <v>85158</v>
      </c>
      <c r="C18" s="130">
        <v>2710</v>
      </c>
      <c r="D18" s="131" t="s">
        <v>160</v>
      </c>
      <c r="E18" s="134">
        <v>14804</v>
      </c>
      <c r="F18" s="135"/>
      <c r="G18" s="129">
        <f t="shared" si="0"/>
        <v>14804</v>
      </c>
      <c r="I18" s="133" t="s">
        <v>2</v>
      </c>
    </row>
    <row r="19" spans="1:9" s="133" customFormat="1" ht="39" customHeight="1">
      <c r="A19" s="130">
        <v>900</v>
      </c>
      <c r="B19" s="130">
        <v>90026</v>
      </c>
      <c r="C19" s="136">
        <v>2320</v>
      </c>
      <c r="D19" s="137" t="s">
        <v>161</v>
      </c>
      <c r="E19" s="134">
        <v>30000</v>
      </c>
      <c r="F19" s="135"/>
      <c r="G19" s="129">
        <f t="shared" si="0"/>
        <v>30000</v>
      </c>
    </row>
    <row r="20" spans="1:9" s="133" customFormat="1" ht="24.75" customHeight="1">
      <c r="A20" s="182" t="s">
        <v>162</v>
      </c>
      <c r="B20" s="183"/>
      <c r="C20" s="183"/>
      <c r="D20" s="183"/>
      <c r="E20" s="183"/>
      <c r="F20" s="138"/>
      <c r="G20" s="138"/>
    </row>
    <row r="21" spans="1:9" s="133" customFormat="1" ht="32.25" customHeight="1">
      <c r="A21" s="136">
        <v>921</v>
      </c>
      <c r="B21" s="136">
        <v>92114</v>
      </c>
      <c r="C21" s="130">
        <v>2480</v>
      </c>
      <c r="D21" s="137" t="s">
        <v>163</v>
      </c>
      <c r="E21" s="139">
        <v>1227897</v>
      </c>
      <c r="F21" s="140"/>
      <c r="G21" s="140">
        <f>E21+F21</f>
        <v>1227897</v>
      </c>
    </row>
    <row r="22" spans="1:9" s="133" customFormat="1" ht="27" customHeight="1">
      <c r="A22" s="130">
        <v>921</v>
      </c>
      <c r="B22" s="130">
        <v>92116</v>
      </c>
      <c r="C22" s="136">
        <v>2480</v>
      </c>
      <c r="D22" s="137" t="s">
        <v>164</v>
      </c>
      <c r="E22" s="139">
        <v>231213</v>
      </c>
      <c r="F22" s="140"/>
      <c r="G22" s="140">
        <f>E22+F22</f>
        <v>231213</v>
      </c>
    </row>
    <row r="23" spans="1:9" s="133" customFormat="1" ht="22.5" customHeight="1">
      <c r="A23" s="130"/>
      <c r="B23" s="130"/>
      <c r="C23" s="130"/>
      <c r="D23" s="141" t="s">
        <v>3</v>
      </c>
      <c r="E23" s="142">
        <f>SUM(E14:E22)</f>
        <v>3892816</v>
      </c>
      <c r="F23" s="143">
        <f>F14+F15+F16+F17+F18+F19+F21+F22</f>
        <v>35100</v>
      </c>
      <c r="G23" s="142">
        <f>G14+G15+G16+G17+G18+G19+G21+G22</f>
        <v>3927916</v>
      </c>
      <c r="H23" s="144"/>
    </row>
    <row r="24" spans="1:9" s="133" customFormat="1" ht="23.25" customHeight="1">
      <c r="A24" s="145"/>
      <c r="B24" s="146"/>
      <c r="C24" s="146"/>
      <c r="D24" s="147" t="s">
        <v>165</v>
      </c>
      <c r="E24" s="148">
        <f>E23</f>
        <v>3892816</v>
      </c>
      <c r="F24" s="148">
        <f>F23</f>
        <v>35100</v>
      </c>
      <c r="G24" s="148">
        <f>G23</f>
        <v>3927916</v>
      </c>
    </row>
    <row r="25" spans="1:9" s="150" customFormat="1">
      <c r="A25" s="149"/>
      <c r="B25" s="149"/>
      <c r="C25" s="149"/>
      <c r="D25" s="149"/>
      <c r="E25" s="149"/>
      <c r="F25" s="149"/>
      <c r="G25" s="149"/>
    </row>
    <row r="26" spans="1:9" s="150" customFormat="1" ht="26.25" customHeight="1">
      <c r="A26" s="149"/>
      <c r="B26" s="149"/>
      <c r="C26" s="149"/>
      <c r="D26" s="149"/>
      <c r="E26" s="149"/>
      <c r="F26" s="149"/>
      <c r="G26" s="149"/>
    </row>
    <row r="27" spans="1:9" s="133" customFormat="1" ht="26.25" customHeight="1">
      <c r="A27" s="116" t="s">
        <v>166</v>
      </c>
      <c r="B27" s="151"/>
      <c r="C27" s="151"/>
      <c r="D27" s="116"/>
      <c r="E27" s="118" t="s">
        <v>150</v>
      </c>
      <c r="F27" s="119"/>
      <c r="G27" s="119"/>
    </row>
    <row r="28" spans="1:9" s="133" customFormat="1" ht="22.5" customHeight="1">
      <c r="A28" s="152" t="s">
        <v>151</v>
      </c>
      <c r="B28" s="153" t="s">
        <v>152</v>
      </c>
      <c r="C28" s="153"/>
      <c r="D28" s="152" t="s">
        <v>153</v>
      </c>
      <c r="E28" s="154" t="s">
        <v>1</v>
      </c>
      <c r="F28" s="155"/>
      <c r="G28" s="155"/>
    </row>
    <row r="29" spans="1:9" s="133" customFormat="1" ht="22.5" customHeight="1">
      <c r="A29" s="182" t="s">
        <v>162</v>
      </c>
      <c r="B29" s="183"/>
      <c r="C29" s="183"/>
      <c r="D29" s="183"/>
      <c r="E29" s="183"/>
      <c r="F29" s="138"/>
      <c r="G29" s="138"/>
    </row>
    <row r="30" spans="1:9" s="133" customFormat="1" ht="27" customHeight="1">
      <c r="A30" s="156">
        <v>801</v>
      </c>
      <c r="B30" s="156">
        <v>80101</v>
      </c>
      <c r="C30" s="156">
        <v>2540</v>
      </c>
      <c r="D30" s="131" t="s">
        <v>167</v>
      </c>
      <c r="E30" s="128">
        <v>1305000</v>
      </c>
      <c r="F30" s="129"/>
      <c r="G30" s="129">
        <f>E30+F30</f>
        <v>1305000</v>
      </c>
    </row>
    <row r="31" spans="1:9" s="133" customFormat="1" ht="33.75" customHeight="1">
      <c r="A31" s="156">
        <v>801</v>
      </c>
      <c r="B31" s="156">
        <v>80101</v>
      </c>
      <c r="C31" s="156">
        <v>2590</v>
      </c>
      <c r="D31" s="131" t="s">
        <v>168</v>
      </c>
      <c r="E31" s="128">
        <v>690000</v>
      </c>
      <c r="F31" s="129"/>
      <c r="G31" s="129">
        <f t="shared" ref="G31:G42" si="1">E31+F31</f>
        <v>690000</v>
      </c>
    </row>
    <row r="32" spans="1:9" s="133" customFormat="1" ht="38.25" customHeight="1">
      <c r="A32" s="156">
        <v>801</v>
      </c>
      <c r="B32" s="156">
        <v>80103</v>
      </c>
      <c r="C32" s="156">
        <v>2590</v>
      </c>
      <c r="D32" s="131" t="s">
        <v>169</v>
      </c>
      <c r="E32" s="128">
        <v>104000</v>
      </c>
      <c r="F32" s="129"/>
      <c r="G32" s="129">
        <f t="shared" si="1"/>
        <v>104000</v>
      </c>
    </row>
    <row r="33" spans="1:9" s="133" customFormat="1" ht="27.75" customHeight="1">
      <c r="A33" s="156">
        <v>801</v>
      </c>
      <c r="B33" s="156">
        <v>80104</v>
      </c>
      <c r="C33" s="156">
        <v>2540</v>
      </c>
      <c r="D33" s="131" t="s">
        <v>170</v>
      </c>
      <c r="E33" s="128">
        <v>443000</v>
      </c>
      <c r="F33" s="129"/>
      <c r="G33" s="129">
        <f t="shared" si="1"/>
        <v>443000</v>
      </c>
      <c r="H33" s="144"/>
      <c r="I33" s="144"/>
    </row>
    <row r="34" spans="1:9" s="133" customFormat="1" ht="27.75" customHeight="1">
      <c r="A34" s="156">
        <v>801</v>
      </c>
      <c r="B34" s="156">
        <v>80104</v>
      </c>
      <c r="C34" s="156">
        <v>2540</v>
      </c>
      <c r="D34" s="131" t="s">
        <v>171</v>
      </c>
      <c r="E34" s="139">
        <v>428000</v>
      </c>
      <c r="F34" s="140"/>
      <c r="G34" s="129">
        <f t="shared" si="1"/>
        <v>428000</v>
      </c>
      <c r="H34" s="144"/>
      <c r="I34" s="144"/>
    </row>
    <row r="35" spans="1:9" s="133" customFormat="1" ht="32.25" customHeight="1">
      <c r="A35" s="156">
        <v>801</v>
      </c>
      <c r="B35" s="156">
        <v>80104</v>
      </c>
      <c r="C35" s="156">
        <v>2540</v>
      </c>
      <c r="D35" s="131" t="s">
        <v>172</v>
      </c>
      <c r="E35" s="139">
        <v>187000</v>
      </c>
      <c r="F35" s="140"/>
      <c r="G35" s="129">
        <f t="shared" si="1"/>
        <v>187000</v>
      </c>
      <c r="H35" s="144"/>
    </row>
    <row r="36" spans="1:9" s="133" customFormat="1" ht="37.5" customHeight="1">
      <c r="A36" s="156">
        <v>801</v>
      </c>
      <c r="B36" s="156">
        <v>80104</v>
      </c>
      <c r="C36" s="156">
        <v>2590</v>
      </c>
      <c r="D36" s="131" t="s">
        <v>173</v>
      </c>
      <c r="E36" s="139">
        <v>1166000</v>
      </c>
      <c r="F36" s="140"/>
      <c r="G36" s="129">
        <f t="shared" si="1"/>
        <v>1166000</v>
      </c>
      <c r="H36" s="144"/>
    </row>
    <row r="37" spans="1:9" s="133" customFormat="1" ht="25.5" customHeight="1">
      <c r="A37" s="156">
        <v>801</v>
      </c>
      <c r="B37" s="156">
        <v>80149</v>
      </c>
      <c r="C37" s="156">
        <v>2540</v>
      </c>
      <c r="D37" s="131" t="s">
        <v>170</v>
      </c>
      <c r="E37" s="139">
        <v>781000</v>
      </c>
      <c r="F37" s="140"/>
      <c r="G37" s="129">
        <f t="shared" si="1"/>
        <v>781000</v>
      </c>
      <c r="H37" s="144"/>
    </row>
    <row r="38" spans="1:9" s="133" customFormat="1" ht="25.5" customHeight="1">
      <c r="A38" s="156">
        <v>801</v>
      </c>
      <c r="B38" s="156">
        <v>80149</v>
      </c>
      <c r="C38" s="156">
        <v>2540</v>
      </c>
      <c r="D38" s="131" t="s">
        <v>171</v>
      </c>
      <c r="E38" s="139">
        <v>55000</v>
      </c>
      <c r="F38" s="140"/>
      <c r="G38" s="129">
        <f t="shared" si="1"/>
        <v>55000</v>
      </c>
      <c r="H38" s="144"/>
    </row>
    <row r="39" spans="1:9" s="133" customFormat="1" ht="18.75" customHeight="1">
      <c r="A39" s="156">
        <v>801</v>
      </c>
      <c r="B39" s="156">
        <v>80150</v>
      </c>
      <c r="C39" s="156">
        <v>2540</v>
      </c>
      <c r="D39" s="156" t="s">
        <v>167</v>
      </c>
      <c r="E39" s="139">
        <v>533000</v>
      </c>
      <c r="F39" s="140"/>
      <c r="G39" s="129">
        <f t="shared" si="1"/>
        <v>533000</v>
      </c>
      <c r="H39" s="144"/>
    </row>
    <row r="40" spans="1:9" s="133" customFormat="1" ht="37.5" customHeight="1">
      <c r="A40" s="156">
        <v>801</v>
      </c>
      <c r="B40" s="156">
        <v>80150</v>
      </c>
      <c r="C40" s="156">
        <v>2590</v>
      </c>
      <c r="D40" s="131" t="s">
        <v>168</v>
      </c>
      <c r="E40" s="139">
        <v>450000</v>
      </c>
      <c r="F40" s="140"/>
      <c r="G40" s="129">
        <f t="shared" si="1"/>
        <v>450000</v>
      </c>
      <c r="H40" s="144"/>
    </row>
    <row r="41" spans="1:9" s="133" customFormat="1" ht="38.25" customHeight="1">
      <c r="A41" s="156">
        <v>854</v>
      </c>
      <c r="B41" s="156">
        <v>85404</v>
      </c>
      <c r="C41" s="156">
        <v>2540</v>
      </c>
      <c r="D41" s="131" t="s">
        <v>174</v>
      </c>
      <c r="E41" s="139">
        <v>70000</v>
      </c>
      <c r="F41" s="140"/>
      <c r="G41" s="129">
        <f t="shared" si="1"/>
        <v>70000</v>
      </c>
      <c r="H41" s="144"/>
    </row>
    <row r="42" spans="1:9" s="133" customFormat="1" ht="38.25" customHeight="1">
      <c r="A42" s="156">
        <v>854</v>
      </c>
      <c r="B42" s="156">
        <v>85404</v>
      </c>
      <c r="C42" s="156">
        <v>2540</v>
      </c>
      <c r="D42" s="131" t="s">
        <v>172</v>
      </c>
      <c r="E42" s="139">
        <v>5000</v>
      </c>
      <c r="F42" s="140"/>
      <c r="G42" s="129">
        <f t="shared" si="1"/>
        <v>5000</v>
      </c>
      <c r="H42" s="144"/>
    </row>
    <row r="43" spans="1:9" s="133" customFormat="1" ht="38.25" customHeight="1">
      <c r="A43" s="182" t="s">
        <v>155</v>
      </c>
      <c r="B43" s="183"/>
      <c r="C43" s="183"/>
      <c r="D43" s="183"/>
      <c r="E43" s="183"/>
      <c r="F43" s="138"/>
      <c r="G43" s="138"/>
      <c r="H43" s="144"/>
    </row>
    <row r="44" spans="1:9" ht="41.25" customHeight="1">
      <c r="A44" s="156">
        <v>754</v>
      </c>
      <c r="B44" s="156">
        <v>75412</v>
      </c>
      <c r="C44" s="156">
        <v>2820</v>
      </c>
      <c r="D44" s="131" t="s">
        <v>175</v>
      </c>
      <c r="E44" s="128">
        <v>20890</v>
      </c>
      <c r="F44" s="129"/>
      <c r="G44" s="129">
        <f>E44+F44</f>
        <v>20890</v>
      </c>
    </row>
    <row r="45" spans="1:9" ht="41.25" customHeight="1">
      <c r="A45" s="156">
        <v>754</v>
      </c>
      <c r="B45" s="156">
        <v>75412</v>
      </c>
      <c r="C45" s="156">
        <v>2820</v>
      </c>
      <c r="D45" s="131" t="s">
        <v>176</v>
      </c>
      <c r="E45" s="128">
        <v>20141</v>
      </c>
      <c r="F45" s="129"/>
      <c r="G45" s="129">
        <f t="shared" ref="G45:G54" si="2">E45+F45</f>
        <v>20141</v>
      </c>
    </row>
    <row r="46" spans="1:9" ht="41.25" customHeight="1">
      <c r="A46" s="156">
        <v>754</v>
      </c>
      <c r="B46" s="156">
        <v>75412</v>
      </c>
      <c r="C46" s="156">
        <v>6230</v>
      </c>
      <c r="D46" s="131" t="s">
        <v>177</v>
      </c>
      <c r="E46" s="128">
        <v>250000</v>
      </c>
      <c r="F46" s="129">
        <v>0</v>
      </c>
      <c r="G46" s="129">
        <f t="shared" si="2"/>
        <v>250000</v>
      </c>
    </row>
    <row r="47" spans="1:9" ht="41.25" customHeight="1">
      <c r="A47" s="156">
        <v>630</v>
      </c>
      <c r="B47" s="156">
        <v>63095</v>
      </c>
      <c r="C47" s="156">
        <v>2820</v>
      </c>
      <c r="D47" s="127" t="s">
        <v>178</v>
      </c>
      <c r="E47" s="128">
        <v>3000</v>
      </c>
      <c r="F47" s="129"/>
      <c r="G47" s="129">
        <f t="shared" si="2"/>
        <v>3000</v>
      </c>
    </row>
    <row r="48" spans="1:9" s="133" customFormat="1" ht="39" customHeight="1">
      <c r="A48" s="156">
        <v>853</v>
      </c>
      <c r="B48" s="156">
        <v>85395</v>
      </c>
      <c r="C48" s="156">
        <v>2820</v>
      </c>
      <c r="D48" s="131" t="s">
        <v>179</v>
      </c>
      <c r="E48" s="139">
        <v>16500</v>
      </c>
      <c r="F48" s="140"/>
      <c r="G48" s="129">
        <f t="shared" si="2"/>
        <v>16500</v>
      </c>
    </row>
    <row r="49" spans="1:9" s="133" customFormat="1" ht="62.25" customHeight="1">
      <c r="A49" s="156">
        <v>853</v>
      </c>
      <c r="B49" s="156">
        <v>85395</v>
      </c>
      <c r="C49" s="156">
        <v>2817</v>
      </c>
      <c r="D49" s="131" t="s">
        <v>180</v>
      </c>
      <c r="E49" s="139">
        <v>41934.199999999997</v>
      </c>
      <c r="F49" s="140">
        <v>0</v>
      </c>
      <c r="G49" s="129">
        <f t="shared" si="2"/>
        <v>41934.199999999997</v>
      </c>
      <c r="I49" s="144"/>
    </row>
    <row r="50" spans="1:9" s="133" customFormat="1" ht="34.5" customHeight="1">
      <c r="A50" s="156">
        <v>855</v>
      </c>
      <c r="B50" s="156">
        <v>85505</v>
      </c>
      <c r="C50" s="156">
        <v>2830</v>
      </c>
      <c r="D50" s="131" t="s">
        <v>181</v>
      </c>
      <c r="E50" s="139">
        <v>79000</v>
      </c>
      <c r="F50" s="140"/>
      <c r="G50" s="129">
        <f t="shared" si="2"/>
        <v>79000</v>
      </c>
    </row>
    <row r="51" spans="1:9" s="133" customFormat="1" ht="34.5" customHeight="1">
      <c r="A51" s="156">
        <v>921</v>
      </c>
      <c r="B51" s="156">
        <v>92109</v>
      </c>
      <c r="C51" s="156">
        <v>2820</v>
      </c>
      <c r="D51" s="127" t="s">
        <v>182</v>
      </c>
      <c r="E51" s="139">
        <v>3000</v>
      </c>
      <c r="F51" s="140"/>
      <c r="G51" s="129">
        <f t="shared" si="2"/>
        <v>3000</v>
      </c>
    </row>
    <row r="52" spans="1:9" s="133" customFormat="1" ht="35.25" customHeight="1">
      <c r="A52" s="156">
        <v>921</v>
      </c>
      <c r="B52" s="156">
        <v>92120</v>
      </c>
      <c r="C52" s="156">
        <v>6570</v>
      </c>
      <c r="D52" s="131" t="s">
        <v>183</v>
      </c>
      <c r="E52" s="139">
        <v>91000</v>
      </c>
      <c r="F52" s="140"/>
      <c r="G52" s="129">
        <f t="shared" si="2"/>
        <v>91000</v>
      </c>
    </row>
    <row r="53" spans="1:9" s="133" customFormat="1" ht="35.25" customHeight="1">
      <c r="A53" s="156">
        <v>921</v>
      </c>
      <c r="B53" s="156">
        <v>92120</v>
      </c>
      <c r="C53" s="156">
        <v>6570</v>
      </c>
      <c r="D53" s="131" t="s">
        <v>184</v>
      </c>
      <c r="E53" s="139">
        <v>80000</v>
      </c>
      <c r="F53" s="140"/>
      <c r="G53" s="129">
        <f t="shared" si="2"/>
        <v>80000</v>
      </c>
    </row>
    <row r="54" spans="1:9" s="133" customFormat="1" ht="34.9" customHeight="1">
      <c r="A54" s="156">
        <v>926</v>
      </c>
      <c r="B54" s="156">
        <v>92695</v>
      </c>
      <c r="C54" s="156">
        <v>2820</v>
      </c>
      <c r="D54" s="131" t="s">
        <v>185</v>
      </c>
      <c r="E54" s="139">
        <v>60000</v>
      </c>
      <c r="F54" s="140"/>
      <c r="G54" s="129">
        <f t="shared" si="2"/>
        <v>60000</v>
      </c>
    </row>
    <row r="55" spans="1:9" s="133" customFormat="1" ht="18" customHeight="1">
      <c r="A55" s="156"/>
      <c r="B55" s="156"/>
      <c r="C55" s="156"/>
      <c r="D55" s="141" t="s">
        <v>3</v>
      </c>
      <c r="E55" s="157">
        <f>+E44+E45+E48+E49+E50+E52+E54+E30+E31+E32+E33+E34+E35+E36+E37+E38+E39+E40+E41+E42+E53+E51+E47</f>
        <v>6632465.2000000002</v>
      </c>
      <c r="F55" s="157">
        <f>F49+F46</f>
        <v>0</v>
      </c>
      <c r="G55" s="157">
        <f>+G30+G31+G32+G33+G34+G35+G36+G37+G38+G39+G40+G41+G42+G44+G45+G47+G48+G49+G50+G51+G52+G53+G54+G46</f>
        <v>6882465.2000000002</v>
      </c>
      <c r="H55" s="144"/>
    </row>
    <row r="56" spans="1:9" s="133" customFormat="1" ht="25.5" customHeight="1">
      <c r="A56" s="156"/>
      <c r="B56" s="156"/>
      <c r="C56" s="156"/>
      <c r="D56" s="158" t="s">
        <v>165</v>
      </c>
      <c r="E56" s="159">
        <f>E55+E24</f>
        <v>10525281.199999999</v>
      </c>
      <c r="F56" s="159">
        <f>F55+F24</f>
        <v>35100</v>
      </c>
      <c r="G56" s="159">
        <f>G55+G24</f>
        <v>10810381.199999999</v>
      </c>
    </row>
    <row r="57" spans="1:9" s="150" customFormat="1" ht="12.75" customHeight="1">
      <c r="D57" s="160"/>
    </row>
    <row r="58" spans="1:9" s="150" customFormat="1"/>
    <row r="59" spans="1:9">
      <c r="D59" s="164" t="s">
        <v>186</v>
      </c>
      <c r="E59" s="164"/>
      <c r="F59" s="164"/>
      <c r="G59" s="164"/>
      <c r="H59" s="164"/>
      <c r="I59" s="161"/>
    </row>
    <row r="60" spans="1:9">
      <c r="E60" s="2"/>
      <c r="F60" s="2"/>
      <c r="G60" s="2"/>
    </row>
    <row r="61" spans="1:9">
      <c r="E61" s="164" t="s">
        <v>187</v>
      </c>
      <c r="F61" s="164"/>
      <c r="G61" s="164"/>
    </row>
  </sheetData>
  <mergeCells count="7">
    <mergeCell ref="A8:G9"/>
    <mergeCell ref="E61:G61"/>
    <mergeCell ref="A13:E13"/>
    <mergeCell ref="A20:E20"/>
    <mergeCell ref="A29:E29"/>
    <mergeCell ref="A43:E43"/>
    <mergeCell ref="D59:H59"/>
  </mergeCells>
  <pageMargins left="0.70866141732283472" right="0.70866141732283472" top="0.74803149606299213" bottom="0.74803149606299213" header="0.31496062992125984" footer="0.31496062992125984"/>
  <pageSetup paperSize="9" scale="72" fitToHeight="2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tabSelected="1" view="pageBreakPreview" topLeftCell="A102" zoomScaleSheetLayoutView="100" workbookViewId="0">
      <selection activeCell="H100" sqref="H100:I109"/>
    </sheetView>
  </sheetViews>
  <sheetFormatPr defaultRowHeight="12.75"/>
  <cols>
    <col min="1" max="1" width="3.42578125" style="14" bestFit="1" customWidth="1"/>
    <col min="2" max="2" width="12" style="93" customWidth="1"/>
    <col min="3" max="3" width="33.140625" style="94" customWidth="1"/>
    <col min="4" max="4" width="6.7109375" style="95" customWidth="1"/>
    <col min="5" max="5" width="7.42578125" style="95" customWidth="1"/>
    <col min="6" max="6" width="5.28515625" style="95" customWidth="1"/>
    <col min="7" max="9" width="14.5703125" style="95" customWidth="1"/>
    <col min="10" max="257" width="9.140625" style="16"/>
    <col min="258" max="258" width="11.42578125" style="16" customWidth="1"/>
    <col min="259" max="259" width="4.85546875" style="16" customWidth="1"/>
    <col min="260" max="260" width="29.85546875" style="16" customWidth="1"/>
    <col min="261" max="261" width="5.42578125" style="16" customWidth="1"/>
    <col min="262" max="262" width="6.5703125" style="16" customWidth="1"/>
    <col min="263" max="263" width="7.42578125" style="16" customWidth="1"/>
    <col min="264" max="264" width="36.5703125" style="16" customWidth="1"/>
    <col min="265" max="265" width="15.7109375" style="16" customWidth="1"/>
    <col min="266" max="513" width="9.140625" style="16"/>
    <col min="514" max="514" width="11.42578125" style="16" customWidth="1"/>
    <col min="515" max="515" width="4.85546875" style="16" customWidth="1"/>
    <col min="516" max="516" width="29.85546875" style="16" customWidth="1"/>
    <col min="517" max="517" width="5.42578125" style="16" customWidth="1"/>
    <col min="518" max="518" width="6.5703125" style="16" customWidth="1"/>
    <col min="519" max="519" width="7.42578125" style="16" customWidth="1"/>
    <col min="520" max="520" width="36.5703125" style="16" customWidth="1"/>
    <col min="521" max="521" width="15.7109375" style="16" customWidth="1"/>
    <col min="522" max="769" width="9.140625" style="16"/>
    <col min="770" max="770" width="11.42578125" style="16" customWidth="1"/>
    <col min="771" max="771" width="4.85546875" style="16" customWidth="1"/>
    <col min="772" max="772" width="29.85546875" style="16" customWidth="1"/>
    <col min="773" max="773" width="5.42578125" style="16" customWidth="1"/>
    <col min="774" max="774" width="6.5703125" style="16" customWidth="1"/>
    <col min="775" max="775" width="7.42578125" style="16" customWidth="1"/>
    <col min="776" max="776" width="36.5703125" style="16" customWidth="1"/>
    <col min="777" max="777" width="15.7109375" style="16" customWidth="1"/>
    <col min="778" max="1025" width="9.140625" style="16"/>
    <col min="1026" max="1026" width="11.42578125" style="16" customWidth="1"/>
    <col min="1027" max="1027" width="4.85546875" style="16" customWidth="1"/>
    <col min="1028" max="1028" width="29.85546875" style="16" customWidth="1"/>
    <col min="1029" max="1029" width="5.42578125" style="16" customWidth="1"/>
    <col min="1030" max="1030" width="6.5703125" style="16" customWidth="1"/>
    <col min="1031" max="1031" width="7.42578125" style="16" customWidth="1"/>
    <col min="1032" max="1032" width="36.5703125" style="16" customWidth="1"/>
    <col min="1033" max="1033" width="15.7109375" style="16" customWidth="1"/>
    <col min="1034" max="1281" width="9.140625" style="16"/>
    <col min="1282" max="1282" width="11.42578125" style="16" customWidth="1"/>
    <col min="1283" max="1283" width="4.85546875" style="16" customWidth="1"/>
    <col min="1284" max="1284" width="29.85546875" style="16" customWidth="1"/>
    <col min="1285" max="1285" width="5.42578125" style="16" customWidth="1"/>
    <col min="1286" max="1286" width="6.5703125" style="16" customWidth="1"/>
    <col min="1287" max="1287" width="7.42578125" style="16" customWidth="1"/>
    <col min="1288" max="1288" width="36.5703125" style="16" customWidth="1"/>
    <col min="1289" max="1289" width="15.7109375" style="16" customWidth="1"/>
    <col min="1290" max="1537" width="9.140625" style="16"/>
    <col min="1538" max="1538" width="11.42578125" style="16" customWidth="1"/>
    <col min="1539" max="1539" width="4.85546875" style="16" customWidth="1"/>
    <col min="1540" max="1540" width="29.85546875" style="16" customWidth="1"/>
    <col min="1541" max="1541" width="5.42578125" style="16" customWidth="1"/>
    <col min="1542" max="1542" width="6.5703125" style="16" customWidth="1"/>
    <col min="1543" max="1543" width="7.42578125" style="16" customWidth="1"/>
    <col min="1544" max="1544" width="36.5703125" style="16" customWidth="1"/>
    <col min="1545" max="1545" width="15.7109375" style="16" customWidth="1"/>
    <col min="1546" max="1793" width="9.140625" style="16"/>
    <col min="1794" max="1794" width="11.42578125" style="16" customWidth="1"/>
    <col min="1795" max="1795" width="4.85546875" style="16" customWidth="1"/>
    <col min="1796" max="1796" width="29.85546875" style="16" customWidth="1"/>
    <col min="1797" max="1797" width="5.42578125" style="16" customWidth="1"/>
    <col min="1798" max="1798" width="6.5703125" style="16" customWidth="1"/>
    <col min="1799" max="1799" width="7.42578125" style="16" customWidth="1"/>
    <col min="1800" max="1800" width="36.5703125" style="16" customWidth="1"/>
    <col min="1801" max="1801" width="15.7109375" style="16" customWidth="1"/>
    <col min="1802" max="2049" width="9.140625" style="16"/>
    <col min="2050" max="2050" width="11.42578125" style="16" customWidth="1"/>
    <col min="2051" max="2051" width="4.85546875" style="16" customWidth="1"/>
    <col min="2052" max="2052" width="29.85546875" style="16" customWidth="1"/>
    <col min="2053" max="2053" width="5.42578125" style="16" customWidth="1"/>
    <col min="2054" max="2054" width="6.5703125" style="16" customWidth="1"/>
    <col min="2055" max="2055" width="7.42578125" style="16" customWidth="1"/>
    <col min="2056" max="2056" width="36.5703125" style="16" customWidth="1"/>
    <col min="2057" max="2057" width="15.7109375" style="16" customWidth="1"/>
    <col min="2058" max="2305" width="9.140625" style="16"/>
    <col min="2306" max="2306" width="11.42578125" style="16" customWidth="1"/>
    <col min="2307" max="2307" width="4.85546875" style="16" customWidth="1"/>
    <col min="2308" max="2308" width="29.85546875" style="16" customWidth="1"/>
    <col min="2309" max="2309" width="5.42578125" style="16" customWidth="1"/>
    <col min="2310" max="2310" width="6.5703125" style="16" customWidth="1"/>
    <col min="2311" max="2311" width="7.42578125" style="16" customWidth="1"/>
    <col min="2312" max="2312" width="36.5703125" style="16" customWidth="1"/>
    <col min="2313" max="2313" width="15.7109375" style="16" customWidth="1"/>
    <col min="2314" max="2561" width="9.140625" style="16"/>
    <col min="2562" max="2562" width="11.42578125" style="16" customWidth="1"/>
    <col min="2563" max="2563" width="4.85546875" style="16" customWidth="1"/>
    <col min="2564" max="2564" width="29.85546875" style="16" customWidth="1"/>
    <col min="2565" max="2565" width="5.42578125" style="16" customWidth="1"/>
    <col min="2566" max="2566" width="6.5703125" style="16" customWidth="1"/>
    <col min="2567" max="2567" width="7.42578125" style="16" customWidth="1"/>
    <col min="2568" max="2568" width="36.5703125" style="16" customWidth="1"/>
    <col min="2569" max="2569" width="15.7109375" style="16" customWidth="1"/>
    <col min="2570" max="2817" width="9.140625" style="16"/>
    <col min="2818" max="2818" width="11.42578125" style="16" customWidth="1"/>
    <col min="2819" max="2819" width="4.85546875" style="16" customWidth="1"/>
    <col min="2820" max="2820" width="29.85546875" style="16" customWidth="1"/>
    <col min="2821" max="2821" width="5.42578125" style="16" customWidth="1"/>
    <col min="2822" max="2822" width="6.5703125" style="16" customWidth="1"/>
    <col min="2823" max="2823" width="7.42578125" style="16" customWidth="1"/>
    <col min="2824" max="2824" width="36.5703125" style="16" customWidth="1"/>
    <col min="2825" max="2825" width="15.7109375" style="16" customWidth="1"/>
    <col min="2826" max="3073" width="9.140625" style="16"/>
    <col min="3074" max="3074" width="11.42578125" style="16" customWidth="1"/>
    <col min="3075" max="3075" width="4.85546875" style="16" customWidth="1"/>
    <col min="3076" max="3076" width="29.85546875" style="16" customWidth="1"/>
    <col min="3077" max="3077" width="5.42578125" style="16" customWidth="1"/>
    <col min="3078" max="3078" width="6.5703125" style="16" customWidth="1"/>
    <col min="3079" max="3079" width="7.42578125" style="16" customWidth="1"/>
    <col min="3080" max="3080" width="36.5703125" style="16" customWidth="1"/>
    <col min="3081" max="3081" width="15.7109375" style="16" customWidth="1"/>
    <col min="3082" max="3329" width="9.140625" style="16"/>
    <col min="3330" max="3330" width="11.42578125" style="16" customWidth="1"/>
    <col min="3331" max="3331" width="4.85546875" style="16" customWidth="1"/>
    <col min="3332" max="3332" width="29.85546875" style="16" customWidth="1"/>
    <col min="3333" max="3333" width="5.42578125" style="16" customWidth="1"/>
    <col min="3334" max="3334" width="6.5703125" style="16" customWidth="1"/>
    <col min="3335" max="3335" width="7.42578125" style="16" customWidth="1"/>
    <col min="3336" max="3336" width="36.5703125" style="16" customWidth="1"/>
    <col min="3337" max="3337" width="15.7109375" style="16" customWidth="1"/>
    <col min="3338" max="3585" width="9.140625" style="16"/>
    <col min="3586" max="3586" width="11.42578125" style="16" customWidth="1"/>
    <col min="3587" max="3587" width="4.85546875" style="16" customWidth="1"/>
    <col min="3588" max="3588" width="29.85546875" style="16" customWidth="1"/>
    <col min="3589" max="3589" width="5.42578125" style="16" customWidth="1"/>
    <col min="3590" max="3590" width="6.5703125" style="16" customWidth="1"/>
    <col min="3591" max="3591" width="7.42578125" style="16" customWidth="1"/>
    <col min="3592" max="3592" width="36.5703125" style="16" customWidth="1"/>
    <col min="3593" max="3593" width="15.7109375" style="16" customWidth="1"/>
    <col min="3594" max="3841" width="9.140625" style="16"/>
    <col min="3842" max="3842" width="11.42578125" style="16" customWidth="1"/>
    <col min="3843" max="3843" width="4.85546875" style="16" customWidth="1"/>
    <col min="3844" max="3844" width="29.85546875" style="16" customWidth="1"/>
    <col min="3845" max="3845" width="5.42578125" style="16" customWidth="1"/>
    <col min="3846" max="3846" width="6.5703125" style="16" customWidth="1"/>
    <col min="3847" max="3847" width="7.42578125" style="16" customWidth="1"/>
    <col min="3848" max="3848" width="36.5703125" style="16" customWidth="1"/>
    <col min="3849" max="3849" width="15.7109375" style="16" customWidth="1"/>
    <col min="3850" max="4097" width="9.140625" style="16"/>
    <col min="4098" max="4098" width="11.42578125" style="16" customWidth="1"/>
    <col min="4099" max="4099" width="4.85546875" style="16" customWidth="1"/>
    <col min="4100" max="4100" width="29.85546875" style="16" customWidth="1"/>
    <col min="4101" max="4101" width="5.42578125" style="16" customWidth="1"/>
    <col min="4102" max="4102" width="6.5703125" style="16" customWidth="1"/>
    <col min="4103" max="4103" width="7.42578125" style="16" customWidth="1"/>
    <col min="4104" max="4104" width="36.5703125" style="16" customWidth="1"/>
    <col min="4105" max="4105" width="15.7109375" style="16" customWidth="1"/>
    <col min="4106" max="4353" width="9.140625" style="16"/>
    <col min="4354" max="4354" width="11.42578125" style="16" customWidth="1"/>
    <col min="4355" max="4355" width="4.85546875" style="16" customWidth="1"/>
    <col min="4356" max="4356" width="29.85546875" style="16" customWidth="1"/>
    <col min="4357" max="4357" width="5.42578125" style="16" customWidth="1"/>
    <col min="4358" max="4358" width="6.5703125" style="16" customWidth="1"/>
    <col min="4359" max="4359" width="7.42578125" style="16" customWidth="1"/>
    <col min="4360" max="4360" width="36.5703125" style="16" customWidth="1"/>
    <col min="4361" max="4361" width="15.7109375" style="16" customWidth="1"/>
    <col min="4362" max="4609" width="9.140625" style="16"/>
    <col min="4610" max="4610" width="11.42578125" style="16" customWidth="1"/>
    <col min="4611" max="4611" width="4.85546875" style="16" customWidth="1"/>
    <col min="4612" max="4612" width="29.85546875" style="16" customWidth="1"/>
    <col min="4613" max="4613" width="5.42578125" style="16" customWidth="1"/>
    <col min="4614" max="4614" width="6.5703125" style="16" customWidth="1"/>
    <col min="4615" max="4615" width="7.42578125" style="16" customWidth="1"/>
    <col min="4616" max="4616" width="36.5703125" style="16" customWidth="1"/>
    <col min="4617" max="4617" width="15.7109375" style="16" customWidth="1"/>
    <col min="4618" max="4865" width="9.140625" style="16"/>
    <col min="4866" max="4866" width="11.42578125" style="16" customWidth="1"/>
    <col min="4867" max="4867" width="4.85546875" style="16" customWidth="1"/>
    <col min="4868" max="4868" width="29.85546875" style="16" customWidth="1"/>
    <col min="4869" max="4869" width="5.42578125" style="16" customWidth="1"/>
    <col min="4870" max="4870" width="6.5703125" style="16" customWidth="1"/>
    <col min="4871" max="4871" width="7.42578125" style="16" customWidth="1"/>
    <col min="4872" max="4872" width="36.5703125" style="16" customWidth="1"/>
    <col min="4873" max="4873" width="15.7109375" style="16" customWidth="1"/>
    <col min="4874" max="5121" width="9.140625" style="16"/>
    <col min="5122" max="5122" width="11.42578125" style="16" customWidth="1"/>
    <col min="5123" max="5123" width="4.85546875" style="16" customWidth="1"/>
    <col min="5124" max="5124" width="29.85546875" style="16" customWidth="1"/>
    <col min="5125" max="5125" width="5.42578125" style="16" customWidth="1"/>
    <col min="5126" max="5126" width="6.5703125" style="16" customWidth="1"/>
    <col min="5127" max="5127" width="7.42578125" style="16" customWidth="1"/>
    <col min="5128" max="5128" width="36.5703125" style="16" customWidth="1"/>
    <col min="5129" max="5129" width="15.7109375" style="16" customWidth="1"/>
    <col min="5130" max="5377" width="9.140625" style="16"/>
    <col min="5378" max="5378" width="11.42578125" style="16" customWidth="1"/>
    <col min="5379" max="5379" width="4.85546875" style="16" customWidth="1"/>
    <col min="5380" max="5380" width="29.85546875" style="16" customWidth="1"/>
    <col min="5381" max="5381" width="5.42578125" style="16" customWidth="1"/>
    <col min="5382" max="5382" width="6.5703125" style="16" customWidth="1"/>
    <col min="5383" max="5383" width="7.42578125" style="16" customWidth="1"/>
    <col min="5384" max="5384" width="36.5703125" style="16" customWidth="1"/>
    <col min="5385" max="5385" width="15.7109375" style="16" customWidth="1"/>
    <col min="5386" max="5633" width="9.140625" style="16"/>
    <col min="5634" max="5634" width="11.42578125" style="16" customWidth="1"/>
    <col min="5635" max="5635" width="4.85546875" style="16" customWidth="1"/>
    <col min="5636" max="5636" width="29.85546875" style="16" customWidth="1"/>
    <col min="5637" max="5637" width="5.42578125" style="16" customWidth="1"/>
    <col min="5638" max="5638" width="6.5703125" style="16" customWidth="1"/>
    <col min="5639" max="5639" width="7.42578125" style="16" customWidth="1"/>
    <col min="5640" max="5640" width="36.5703125" style="16" customWidth="1"/>
    <col min="5641" max="5641" width="15.7109375" style="16" customWidth="1"/>
    <col min="5642" max="5889" width="9.140625" style="16"/>
    <col min="5890" max="5890" width="11.42578125" style="16" customWidth="1"/>
    <col min="5891" max="5891" width="4.85546875" style="16" customWidth="1"/>
    <col min="5892" max="5892" width="29.85546875" style="16" customWidth="1"/>
    <col min="5893" max="5893" width="5.42578125" style="16" customWidth="1"/>
    <col min="5894" max="5894" width="6.5703125" style="16" customWidth="1"/>
    <col min="5895" max="5895" width="7.42578125" style="16" customWidth="1"/>
    <col min="5896" max="5896" width="36.5703125" style="16" customWidth="1"/>
    <col min="5897" max="5897" width="15.7109375" style="16" customWidth="1"/>
    <col min="5898" max="6145" width="9.140625" style="16"/>
    <col min="6146" max="6146" width="11.42578125" style="16" customWidth="1"/>
    <col min="6147" max="6147" width="4.85546875" style="16" customWidth="1"/>
    <col min="6148" max="6148" width="29.85546875" style="16" customWidth="1"/>
    <col min="6149" max="6149" width="5.42578125" style="16" customWidth="1"/>
    <col min="6150" max="6150" width="6.5703125" style="16" customWidth="1"/>
    <col min="6151" max="6151" width="7.42578125" style="16" customWidth="1"/>
    <col min="6152" max="6152" width="36.5703125" style="16" customWidth="1"/>
    <col min="6153" max="6153" width="15.7109375" style="16" customWidth="1"/>
    <col min="6154" max="6401" width="9.140625" style="16"/>
    <col min="6402" max="6402" width="11.42578125" style="16" customWidth="1"/>
    <col min="6403" max="6403" width="4.85546875" style="16" customWidth="1"/>
    <col min="6404" max="6404" width="29.85546875" style="16" customWidth="1"/>
    <col min="6405" max="6405" width="5.42578125" style="16" customWidth="1"/>
    <col min="6406" max="6406" width="6.5703125" style="16" customWidth="1"/>
    <col min="6407" max="6407" width="7.42578125" style="16" customWidth="1"/>
    <col min="6408" max="6408" width="36.5703125" style="16" customWidth="1"/>
    <col min="6409" max="6409" width="15.7109375" style="16" customWidth="1"/>
    <col min="6410" max="6657" width="9.140625" style="16"/>
    <col min="6658" max="6658" width="11.42578125" style="16" customWidth="1"/>
    <col min="6659" max="6659" width="4.85546875" style="16" customWidth="1"/>
    <col min="6660" max="6660" width="29.85546875" style="16" customWidth="1"/>
    <col min="6661" max="6661" width="5.42578125" style="16" customWidth="1"/>
    <col min="6662" max="6662" width="6.5703125" style="16" customWidth="1"/>
    <col min="6663" max="6663" width="7.42578125" style="16" customWidth="1"/>
    <col min="6664" max="6664" width="36.5703125" style="16" customWidth="1"/>
    <col min="6665" max="6665" width="15.7109375" style="16" customWidth="1"/>
    <col min="6666" max="6913" width="9.140625" style="16"/>
    <col min="6914" max="6914" width="11.42578125" style="16" customWidth="1"/>
    <col min="6915" max="6915" width="4.85546875" style="16" customWidth="1"/>
    <col min="6916" max="6916" width="29.85546875" style="16" customWidth="1"/>
    <col min="6917" max="6917" width="5.42578125" style="16" customWidth="1"/>
    <col min="6918" max="6918" width="6.5703125" style="16" customWidth="1"/>
    <col min="6919" max="6919" width="7.42578125" style="16" customWidth="1"/>
    <col min="6920" max="6920" width="36.5703125" style="16" customWidth="1"/>
    <col min="6921" max="6921" width="15.7109375" style="16" customWidth="1"/>
    <col min="6922" max="7169" width="9.140625" style="16"/>
    <col min="7170" max="7170" width="11.42578125" style="16" customWidth="1"/>
    <col min="7171" max="7171" width="4.85546875" style="16" customWidth="1"/>
    <col min="7172" max="7172" width="29.85546875" style="16" customWidth="1"/>
    <col min="7173" max="7173" width="5.42578125" style="16" customWidth="1"/>
    <col min="7174" max="7174" width="6.5703125" style="16" customWidth="1"/>
    <col min="7175" max="7175" width="7.42578125" style="16" customWidth="1"/>
    <col min="7176" max="7176" width="36.5703125" style="16" customWidth="1"/>
    <col min="7177" max="7177" width="15.7109375" style="16" customWidth="1"/>
    <col min="7178" max="7425" width="9.140625" style="16"/>
    <col min="7426" max="7426" width="11.42578125" style="16" customWidth="1"/>
    <col min="7427" max="7427" width="4.85546875" style="16" customWidth="1"/>
    <col min="7428" max="7428" width="29.85546875" style="16" customWidth="1"/>
    <col min="7429" max="7429" width="5.42578125" style="16" customWidth="1"/>
    <col min="7430" max="7430" width="6.5703125" style="16" customWidth="1"/>
    <col min="7431" max="7431" width="7.42578125" style="16" customWidth="1"/>
    <col min="7432" max="7432" width="36.5703125" style="16" customWidth="1"/>
    <col min="7433" max="7433" width="15.7109375" style="16" customWidth="1"/>
    <col min="7434" max="7681" width="9.140625" style="16"/>
    <col min="7682" max="7682" width="11.42578125" style="16" customWidth="1"/>
    <col min="7683" max="7683" width="4.85546875" style="16" customWidth="1"/>
    <col min="7684" max="7684" width="29.85546875" style="16" customWidth="1"/>
    <col min="7685" max="7685" width="5.42578125" style="16" customWidth="1"/>
    <col min="7686" max="7686" width="6.5703125" style="16" customWidth="1"/>
    <col min="7687" max="7687" width="7.42578125" style="16" customWidth="1"/>
    <col min="7688" max="7688" width="36.5703125" style="16" customWidth="1"/>
    <col min="7689" max="7689" width="15.7109375" style="16" customWidth="1"/>
    <col min="7690" max="7937" width="9.140625" style="16"/>
    <col min="7938" max="7938" width="11.42578125" style="16" customWidth="1"/>
    <col min="7939" max="7939" width="4.85546875" style="16" customWidth="1"/>
    <col min="7940" max="7940" width="29.85546875" style="16" customWidth="1"/>
    <col min="7941" max="7941" width="5.42578125" style="16" customWidth="1"/>
    <col min="7942" max="7942" width="6.5703125" style="16" customWidth="1"/>
    <col min="7943" max="7943" width="7.42578125" style="16" customWidth="1"/>
    <col min="7944" max="7944" width="36.5703125" style="16" customWidth="1"/>
    <col min="7945" max="7945" width="15.7109375" style="16" customWidth="1"/>
    <col min="7946" max="8193" width="9.140625" style="16"/>
    <col min="8194" max="8194" width="11.42578125" style="16" customWidth="1"/>
    <col min="8195" max="8195" width="4.85546875" style="16" customWidth="1"/>
    <col min="8196" max="8196" width="29.85546875" style="16" customWidth="1"/>
    <col min="8197" max="8197" width="5.42578125" style="16" customWidth="1"/>
    <col min="8198" max="8198" width="6.5703125" style="16" customWidth="1"/>
    <col min="8199" max="8199" width="7.42578125" style="16" customWidth="1"/>
    <col min="8200" max="8200" width="36.5703125" style="16" customWidth="1"/>
    <col min="8201" max="8201" width="15.7109375" style="16" customWidth="1"/>
    <col min="8202" max="8449" width="9.140625" style="16"/>
    <col min="8450" max="8450" width="11.42578125" style="16" customWidth="1"/>
    <col min="8451" max="8451" width="4.85546875" style="16" customWidth="1"/>
    <col min="8452" max="8452" width="29.85546875" style="16" customWidth="1"/>
    <col min="8453" max="8453" width="5.42578125" style="16" customWidth="1"/>
    <col min="8454" max="8454" width="6.5703125" style="16" customWidth="1"/>
    <col min="8455" max="8455" width="7.42578125" style="16" customWidth="1"/>
    <col min="8456" max="8456" width="36.5703125" style="16" customWidth="1"/>
    <col min="8457" max="8457" width="15.7109375" style="16" customWidth="1"/>
    <col min="8458" max="8705" width="9.140625" style="16"/>
    <col min="8706" max="8706" width="11.42578125" style="16" customWidth="1"/>
    <col min="8707" max="8707" width="4.85546875" style="16" customWidth="1"/>
    <col min="8708" max="8708" width="29.85546875" style="16" customWidth="1"/>
    <col min="8709" max="8709" width="5.42578125" style="16" customWidth="1"/>
    <col min="8710" max="8710" width="6.5703125" style="16" customWidth="1"/>
    <col min="8711" max="8711" width="7.42578125" style="16" customWidth="1"/>
    <col min="8712" max="8712" width="36.5703125" style="16" customWidth="1"/>
    <col min="8713" max="8713" width="15.7109375" style="16" customWidth="1"/>
    <col min="8714" max="8961" width="9.140625" style="16"/>
    <col min="8962" max="8962" width="11.42578125" style="16" customWidth="1"/>
    <col min="8963" max="8963" width="4.85546875" style="16" customWidth="1"/>
    <col min="8964" max="8964" width="29.85546875" style="16" customWidth="1"/>
    <col min="8965" max="8965" width="5.42578125" style="16" customWidth="1"/>
    <col min="8966" max="8966" width="6.5703125" style="16" customWidth="1"/>
    <col min="8967" max="8967" width="7.42578125" style="16" customWidth="1"/>
    <col min="8968" max="8968" width="36.5703125" style="16" customWidth="1"/>
    <col min="8969" max="8969" width="15.7109375" style="16" customWidth="1"/>
    <col min="8970" max="9217" width="9.140625" style="16"/>
    <col min="9218" max="9218" width="11.42578125" style="16" customWidth="1"/>
    <col min="9219" max="9219" width="4.85546875" style="16" customWidth="1"/>
    <col min="9220" max="9220" width="29.85546875" style="16" customWidth="1"/>
    <col min="9221" max="9221" width="5.42578125" style="16" customWidth="1"/>
    <col min="9222" max="9222" width="6.5703125" style="16" customWidth="1"/>
    <col min="9223" max="9223" width="7.42578125" style="16" customWidth="1"/>
    <col min="9224" max="9224" width="36.5703125" style="16" customWidth="1"/>
    <col min="9225" max="9225" width="15.7109375" style="16" customWidth="1"/>
    <col min="9226" max="9473" width="9.140625" style="16"/>
    <col min="9474" max="9474" width="11.42578125" style="16" customWidth="1"/>
    <col min="9475" max="9475" width="4.85546875" style="16" customWidth="1"/>
    <col min="9476" max="9476" width="29.85546875" style="16" customWidth="1"/>
    <col min="9477" max="9477" width="5.42578125" style="16" customWidth="1"/>
    <col min="9478" max="9478" width="6.5703125" style="16" customWidth="1"/>
    <col min="9479" max="9479" width="7.42578125" style="16" customWidth="1"/>
    <col min="9480" max="9480" width="36.5703125" style="16" customWidth="1"/>
    <col min="9481" max="9481" width="15.7109375" style="16" customWidth="1"/>
    <col min="9482" max="9729" width="9.140625" style="16"/>
    <col min="9730" max="9730" width="11.42578125" style="16" customWidth="1"/>
    <col min="9731" max="9731" width="4.85546875" style="16" customWidth="1"/>
    <col min="9732" max="9732" width="29.85546875" style="16" customWidth="1"/>
    <col min="9733" max="9733" width="5.42578125" style="16" customWidth="1"/>
    <col min="9734" max="9734" width="6.5703125" style="16" customWidth="1"/>
    <col min="9735" max="9735" width="7.42578125" style="16" customWidth="1"/>
    <col min="9736" max="9736" width="36.5703125" style="16" customWidth="1"/>
    <col min="9737" max="9737" width="15.7109375" style="16" customWidth="1"/>
    <col min="9738" max="9985" width="9.140625" style="16"/>
    <col min="9986" max="9986" width="11.42578125" style="16" customWidth="1"/>
    <col min="9987" max="9987" width="4.85546875" style="16" customWidth="1"/>
    <col min="9988" max="9988" width="29.85546875" style="16" customWidth="1"/>
    <col min="9989" max="9989" width="5.42578125" style="16" customWidth="1"/>
    <col min="9990" max="9990" width="6.5703125" style="16" customWidth="1"/>
    <col min="9991" max="9991" width="7.42578125" style="16" customWidth="1"/>
    <col min="9992" max="9992" width="36.5703125" style="16" customWidth="1"/>
    <col min="9993" max="9993" width="15.7109375" style="16" customWidth="1"/>
    <col min="9994" max="10241" width="9.140625" style="16"/>
    <col min="10242" max="10242" width="11.42578125" style="16" customWidth="1"/>
    <col min="10243" max="10243" width="4.85546875" style="16" customWidth="1"/>
    <col min="10244" max="10244" width="29.85546875" style="16" customWidth="1"/>
    <col min="10245" max="10245" width="5.42578125" style="16" customWidth="1"/>
    <col min="10246" max="10246" width="6.5703125" style="16" customWidth="1"/>
    <col min="10247" max="10247" width="7.42578125" style="16" customWidth="1"/>
    <col min="10248" max="10248" width="36.5703125" style="16" customWidth="1"/>
    <col min="10249" max="10249" width="15.7109375" style="16" customWidth="1"/>
    <col min="10250" max="10497" width="9.140625" style="16"/>
    <col min="10498" max="10498" width="11.42578125" style="16" customWidth="1"/>
    <col min="10499" max="10499" width="4.85546875" style="16" customWidth="1"/>
    <col min="10500" max="10500" width="29.85546875" style="16" customWidth="1"/>
    <col min="10501" max="10501" width="5.42578125" style="16" customWidth="1"/>
    <col min="10502" max="10502" width="6.5703125" style="16" customWidth="1"/>
    <col min="10503" max="10503" width="7.42578125" style="16" customWidth="1"/>
    <col min="10504" max="10504" width="36.5703125" style="16" customWidth="1"/>
    <col min="10505" max="10505" width="15.7109375" style="16" customWidth="1"/>
    <col min="10506" max="10753" width="9.140625" style="16"/>
    <col min="10754" max="10754" width="11.42578125" style="16" customWidth="1"/>
    <col min="10755" max="10755" width="4.85546875" style="16" customWidth="1"/>
    <col min="10756" max="10756" width="29.85546875" style="16" customWidth="1"/>
    <col min="10757" max="10757" width="5.42578125" style="16" customWidth="1"/>
    <col min="10758" max="10758" width="6.5703125" style="16" customWidth="1"/>
    <col min="10759" max="10759" width="7.42578125" style="16" customWidth="1"/>
    <col min="10760" max="10760" width="36.5703125" style="16" customWidth="1"/>
    <col min="10761" max="10761" width="15.7109375" style="16" customWidth="1"/>
    <col min="10762" max="11009" width="9.140625" style="16"/>
    <col min="11010" max="11010" width="11.42578125" style="16" customWidth="1"/>
    <col min="11011" max="11011" width="4.85546875" style="16" customWidth="1"/>
    <col min="11012" max="11012" width="29.85546875" style="16" customWidth="1"/>
    <col min="11013" max="11013" width="5.42578125" style="16" customWidth="1"/>
    <col min="11014" max="11014" width="6.5703125" style="16" customWidth="1"/>
    <col min="11015" max="11015" width="7.42578125" style="16" customWidth="1"/>
    <col min="11016" max="11016" width="36.5703125" style="16" customWidth="1"/>
    <col min="11017" max="11017" width="15.7109375" style="16" customWidth="1"/>
    <col min="11018" max="11265" width="9.140625" style="16"/>
    <col min="11266" max="11266" width="11.42578125" style="16" customWidth="1"/>
    <col min="11267" max="11267" width="4.85546875" style="16" customWidth="1"/>
    <col min="11268" max="11268" width="29.85546875" style="16" customWidth="1"/>
    <col min="11269" max="11269" width="5.42578125" style="16" customWidth="1"/>
    <col min="11270" max="11270" width="6.5703125" style="16" customWidth="1"/>
    <col min="11271" max="11271" width="7.42578125" style="16" customWidth="1"/>
    <col min="11272" max="11272" width="36.5703125" style="16" customWidth="1"/>
    <col min="11273" max="11273" width="15.7109375" style="16" customWidth="1"/>
    <col min="11274" max="11521" width="9.140625" style="16"/>
    <col min="11522" max="11522" width="11.42578125" style="16" customWidth="1"/>
    <col min="11523" max="11523" width="4.85546875" style="16" customWidth="1"/>
    <col min="11524" max="11524" width="29.85546875" style="16" customWidth="1"/>
    <col min="11525" max="11525" width="5.42578125" style="16" customWidth="1"/>
    <col min="11526" max="11526" width="6.5703125" style="16" customWidth="1"/>
    <col min="11527" max="11527" width="7.42578125" style="16" customWidth="1"/>
    <col min="11528" max="11528" width="36.5703125" style="16" customWidth="1"/>
    <col min="11529" max="11529" width="15.7109375" style="16" customWidth="1"/>
    <col min="11530" max="11777" width="9.140625" style="16"/>
    <col min="11778" max="11778" width="11.42578125" style="16" customWidth="1"/>
    <col min="11779" max="11779" width="4.85546875" style="16" customWidth="1"/>
    <col min="11780" max="11780" width="29.85546875" style="16" customWidth="1"/>
    <col min="11781" max="11781" width="5.42578125" style="16" customWidth="1"/>
    <col min="11782" max="11782" width="6.5703125" style="16" customWidth="1"/>
    <col min="11783" max="11783" width="7.42578125" style="16" customWidth="1"/>
    <col min="11784" max="11784" width="36.5703125" style="16" customWidth="1"/>
    <col min="11785" max="11785" width="15.7109375" style="16" customWidth="1"/>
    <col min="11786" max="12033" width="9.140625" style="16"/>
    <col min="12034" max="12034" width="11.42578125" style="16" customWidth="1"/>
    <col min="12035" max="12035" width="4.85546875" style="16" customWidth="1"/>
    <col min="12036" max="12036" width="29.85546875" style="16" customWidth="1"/>
    <col min="12037" max="12037" width="5.42578125" style="16" customWidth="1"/>
    <col min="12038" max="12038" width="6.5703125" style="16" customWidth="1"/>
    <col min="12039" max="12039" width="7.42578125" style="16" customWidth="1"/>
    <col min="12040" max="12040" width="36.5703125" style="16" customWidth="1"/>
    <col min="12041" max="12041" width="15.7109375" style="16" customWidth="1"/>
    <col min="12042" max="12289" width="9.140625" style="16"/>
    <col min="12290" max="12290" width="11.42578125" style="16" customWidth="1"/>
    <col min="12291" max="12291" width="4.85546875" style="16" customWidth="1"/>
    <col min="12292" max="12292" width="29.85546875" style="16" customWidth="1"/>
    <col min="12293" max="12293" width="5.42578125" style="16" customWidth="1"/>
    <col min="12294" max="12294" width="6.5703125" style="16" customWidth="1"/>
    <col min="12295" max="12295" width="7.42578125" style="16" customWidth="1"/>
    <col min="12296" max="12296" width="36.5703125" style="16" customWidth="1"/>
    <col min="12297" max="12297" width="15.7109375" style="16" customWidth="1"/>
    <col min="12298" max="12545" width="9.140625" style="16"/>
    <col min="12546" max="12546" width="11.42578125" style="16" customWidth="1"/>
    <col min="12547" max="12547" width="4.85546875" style="16" customWidth="1"/>
    <col min="12548" max="12548" width="29.85546875" style="16" customWidth="1"/>
    <col min="12549" max="12549" width="5.42578125" style="16" customWidth="1"/>
    <col min="12550" max="12550" width="6.5703125" style="16" customWidth="1"/>
    <col min="12551" max="12551" width="7.42578125" style="16" customWidth="1"/>
    <col min="12552" max="12552" width="36.5703125" style="16" customWidth="1"/>
    <col min="12553" max="12553" width="15.7109375" style="16" customWidth="1"/>
    <col min="12554" max="12801" width="9.140625" style="16"/>
    <col min="12802" max="12802" width="11.42578125" style="16" customWidth="1"/>
    <col min="12803" max="12803" width="4.85546875" style="16" customWidth="1"/>
    <col min="12804" max="12804" width="29.85546875" style="16" customWidth="1"/>
    <col min="12805" max="12805" width="5.42578125" style="16" customWidth="1"/>
    <col min="12806" max="12806" width="6.5703125" style="16" customWidth="1"/>
    <col min="12807" max="12807" width="7.42578125" style="16" customWidth="1"/>
    <col min="12808" max="12808" width="36.5703125" style="16" customWidth="1"/>
    <col min="12809" max="12809" width="15.7109375" style="16" customWidth="1"/>
    <col min="12810" max="13057" width="9.140625" style="16"/>
    <col min="13058" max="13058" width="11.42578125" style="16" customWidth="1"/>
    <col min="13059" max="13059" width="4.85546875" style="16" customWidth="1"/>
    <col min="13060" max="13060" width="29.85546875" style="16" customWidth="1"/>
    <col min="13061" max="13061" width="5.42578125" style="16" customWidth="1"/>
    <col min="13062" max="13062" width="6.5703125" style="16" customWidth="1"/>
    <col min="13063" max="13063" width="7.42578125" style="16" customWidth="1"/>
    <col min="13064" max="13064" width="36.5703125" style="16" customWidth="1"/>
    <col min="13065" max="13065" width="15.7109375" style="16" customWidth="1"/>
    <col min="13066" max="13313" width="9.140625" style="16"/>
    <col min="13314" max="13314" width="11.42578125" style="16" customWidth="1"/>
    <col min="13315" max="13315" width="4.85546875" style="16" customWidth="1"/>
    <col min="13316" max="13316" width="29.85546875" style="16" customWidth="1"/>
    <col min="13317" max="13317" width="5.42578125" style="16" customWidth="1"/>
    <col min="13318" max="13318" width="6.5703125" style="16" customWidth="1"/>
    <col min="13319" max="13319" width="7.42578125" style="16" customWidth="1"/>
    <col min="13320" max="13320" width="36.5703125" style="16" customWidth="1"/>
    <col min="13321" max="13321" width="15.7109375" style="16" customWidth="1"/>
    <col min="13322" max="13569" width="9.140625" style="16"/>
    <col min="13570" max="13570" width="11.42578125" style="16" customWidth="1"/>
    <col min="13571" max="13571" width="4.85546875" style="16" customWidth="1"/>
    <col min="13572" max="13572" width="29.85546875" style="16" customWidth="1"/>
    <col min="13573" max="13573" width="5.42578125" style="16" customWidth="1"/>
    <col min="13574" max="13574" width="6.5703125" style="16" customWidth="1"/>
    <col min="13575" max="13575" width="7.42578125" style="16" customWidth="1"/>
    <col min="13576" max="13576" width="36.5703125" style="16" customWidth="1"/>
    <col min="13577" max="13577" width="15.7109375" style="16" customWidth="1"/>
    <col min="13578" max="13825" width="9.140625" style="16"/>
    <col min="13826" max="13826" width="11.42578125" style="16" customWidth="1"/>
    <col min="13827" max="13827" width="4.85546875" style="16" customWidth="1"/>
    <col min="13828" max="13828" width="29.85546875" style="16" customWidth="1"/>
    <col min="13829" max="13829" width="5.42578125" style="16" customWidth="1"/>
    <col min="13830" max="13830" width="6.5703125" style="16" customWidth="1"/>
    <col min="13831" max="13831" width="7.42578125" style="16" customWidth="1"/>
    <col min="13832" max="13832" width="36.5703125" style="16" customWidth="1"/>
    <col min="13833" max="13833" width="15.7109375" style="16" customWidth="1"/>
    <col min="13834" max="14081" width="9.140625" style="16"/>
    <col min="14082" max="14082" width="11.42578125" style="16" customWidth="1"/>
    <col min="14083" max="14083" width="4.85546875" style="16" customWidth="1"/>
    <col min="14084" max="14084" width="29.85546875" style="16" customWidth="1"/>
    <col min="14085" max="14085" width="5.42578125" style="16" customWidth="1"/>
    <col min="14086" max="14086" width="6.5703125" style="16" customWidth="1"/>
    <col min="14087" max="14087" width="7.42578125" style="16" customWidth="1"/>
    <col min="14088" max="14088" width="36.5703125" style="16" customWidth="1"/>
    <col min="14089" max="14089" width="15.7109375" style="16" customWidth="1"/>
    <col min="14090" max="14337" width="9.140625" style="16"/>
    <col min="14338" max="14338" width="11.42578125" style="16" customWidth="1"/>
    <col min="14339" max="14339" width="4.85546875" style="16" customWidth="1"/>
    <col min="14340" max="14340" width="29.85546875" style="16" customWidth="1"/>
    <col min="14341" max="14341" width="5.42578125" style="16" customWidth="1"/>
    <col min="14342" max="14342" width="6.5703125" style="16" customWidth="1"/>
    <col min="14343" max="14343" width="7.42578125" style="16" customWidth="1"/>
    <col min="14344" max="14344" width="36.5703125" style="16" customWidth="1"/>
    <col min="14345" max="14345" width="15.7109375" style="16" customWidth="1"/>
    <col min="14346" max="14593" width="9.140625" style="16"/>
    <col min="14594" max="14594" width="11.42578125" style="16" customWidth="1"/>
    <col min="14595" max="14595" width="4.85546875" style="16" customWidth="1"/>
    <col min="14596" max="14596" width="29.85546875" style="16" customWidth="1"/>
    <col min="14597" max="14597" width="5.42578125" style="16" customWidth="1"/>
    <col min="14598" max="14598" width="6.5703125" style="16" customWidth="1"/>
    <col min="14599" max="14599" width="7.42578125" style="16" customWidth="1"/>
    <col min="14600" max="14600" width="36.5703125" style="16" customWidth="1"/>
    <col min="14601" max="14601" width="15.7109375" style="16" customWidth="1"/>
    <col min="14602" max="14849" width="9.140625" style="16"/>
    <col min="14850" max="14850" width="11.42578125" style="16" customWidth="1"/>
    <col min="14851" max="14851" width="4.85546875" style="16" customWidth="1"/>
    <col min="14852" max="14852" width="29.85546875" style="16" customWidth="1"/>
    <col min="14853" max="14853" width="5.42578125" style="16" customWidth="1"/>
    <col min="14854" max="14854" width="6.5703125" style="16" customWidth="1"/>
    <col min="14855" max="14855" width="7.42578125" style="16" customWidth="1"/>
    <col min="14856" max="14856" width="36.5703125" style="16" customWidth="1"/>
    <col min="14857" max="14857" width="15.7109375" style="16" customWidth="1"/>
    <col min="14858" max="15105" width="9.140625" style="16"/>
    <col min="15106" max="15106" width="11.42578125" style="16" customWidth="1"/>
    <col min="15107" max="15107" width="4.85546875" style="16" customWidth="1"/>
    <col min="15108" max="15108" width="29.85546875" style="16" customWidth="1"/>
    <col min="15109" max="15109" width="5.42578125" style="16" customWidth="1"/>
    <col min="15110" max="15110" width="6.5703125" style="16" customWidth="1"/>
    <col min="15111" max="15111" width="7.42578125" style="16" customWidth="1"/>
    <col min="15112" max="15112" width="36.5703125" style="16" customWidth="1"/>
    <col min="15113" max="15113" width="15.7109375" style="16" customWidth="1"/>
    <col min="15114" max="15361" width="9.140625" style="16"/>
    <col min="15362" max="15362" width="11.42578125" style="16" customWidth="1"/>
    <col min="15363" max="15363" width="4.85546875" style="16" customWidth="1"/>
    <col min="15364" max="15364" width="29.85546875" style="16" customWidth="1"/>
    <col min="15365" max="15365" width="5.42578125" style="16" customWidth="1"/>
    <col min="15366" max="15366" width="6.5703125" style="16" customWidth="1"/>
    <col min="15367" max="15367" width="7.42578125" style="16" customWidth="1"/>
    <col min="15368" max="15368" width="36.5703125" style="16" customWidth="1"/>
    <col min="15369" max="15369" width="15.7109375" style="16" customWidth="1"/>
    <col min="15370" max="15617" width="9.140625" style="16"/>
    <col min="15618" max="15618" width="11.42578125" style="16" customWidth="1"/>
    <col min="15619" max="15619" width="4.85546875" style="16" customWidth="1"/>
    <col min="15620" max="15620" width="29.85546875" style="16" customWidth="1"/>
    <col min="15621" max="15621" width="5.42578125" style="16" customWidth="1"/>
    <col min="15622" max="15622" width="6.5703125" style="16" customWidth="1"/>
    <col min="15623" max="15623" width="7.42578125" style="16" customWidth="1"/>
    <col min="15624" max="15624" width="36.5703125" style="16" customWidth="1"/>
    <col min="15625" max="15625" width="15.7109375" style="16" customWidth="1"/>
    <col min="15626" max="15873" width="9.140625" style="16"/>
    <col min="15874" max="15874" width="11.42578125" style="16" customWidth="1"/>
    <col min="15875" max="15875" width="4.85546875" style="16" customWidth="1"/>
    <col min="15876" max="15876" width="29.85546875" style="16" customWidth="1"/>
    <col min="15877" max="15877" width="5.42578125" style="16" customWidth="1"/>
    <col min="15878" max="15878" width="6.5703125" style="16" customWidth="1"/>
    <col min="15879" max="15879" width="7.42578125" style="16" customWidth="1"/>
    <col min="15880" max="15880" width="36.5703125" style="16" customWidth="1"/>
    <col min="15881" max="15881" width="15.7109375" style="16" customWidth="1"/>
    <col min="15882" max="16129" width="9.140625" style="16"/>
    <col min="16130" max="16130" width="11.42578125" style="16" customWidth="1"/>
    <col min="16131" max="16131" width="4.85546875" style="16" customWidth="1"/>
    <col min="16132" max="16132" width="29.85546875" style="16" customWidth="1"/>
    <col min="16133" max="16133" width="5.42578125" style="16" customWidth="1"/>
    <col min="16134" max="16134" width="6.5703125" style="16" customWidth="1"/>
    <col min="16135" max="16135" width="7.42578125" style="16" customWidth="1"/>
    <col min="16136" max="16136" width="36.5703125" style="16" customWidth="1"/>
    <col min="16137" max="16137" width="15.7109375" style="16" customWidth="1"/>
    <col min="16138" max="16384" width="9.140625" style="16"/>
  </cols>
  <sheetData>
    <row r="1" spans="1:9" ht="15" customHeight="1">
      <c r="B1" s="15"/>
      <c r="C1" s="184" t="s">
        <v>144</v>
      </c>
      <c r="D1" s="184"/>
      <c r="E1" s="184"/>
      <c r="F1" s="184"/>
      <c r="G1" s="184"/>
      <c r="H1" s="184"/>
      <c r="I1" s="184"/>
    </row>
    <row r="2" spans="1:9" ht="15" customHeight="1">
      <c r="B2" s="15"/>
      <c r="C2" s="185" t="s">
        <v>143</v>
      </c>
      <c r="D2" s="185"/>
      <c r="E2" s="185"/>
      <c r="F2" s="185"/>
      <c r="G2" s="185"/>
      <c r="H2" s="185"/>
      <c r="I2" s="185"/>
    </row>
    <row r="3" spans="1:9" ht="19.5" customHeight="1">
      <c r="B3" s="15"/>
      <c r="C3" s="17"/>
      <c r="D3" s="18"/>
      <c r="E3" s="18"/>
      <c r="F3" s="18"/>
      <c r="G3" s="18"/>
      <c r="H3" s="104"/>
      <c r="I3" s="104"/>
    </row>
    <row r="4" spans="1:9" ht="30.75" customHeight="1">
      <c r="A4" s="186" t="s">
        <v>19</v>
      </c>
      <c r="B4" s="186"/>
      <c r="C4" s="186"/>
      <c r="D4" s="186"/>
      <c r="E4" s="186"/>
      <c r="F4" s="186"/>
      <c r="G4" s="186"/>
      <c r="H4" s="186"/>
      <c r="I4" s="186"/>
    </row>
    <row r="5" spans="1:9" s="19" customFormat="1" ht="28.5" customHeight="1">
      <c r="A5" s="187" t="s">
        <v>20</v>
      </c>
      <c r="B5" s="187"/>
      <c r="C5" s="187"/>
      <c r="D5" s="187"/>
      <c r="E5" s="187"/>
      <c r="F5" s="187"/>
      <c r="G5" s="187"/>
      <c r="H5" s="187"/>
      <c r="I5" s="187"/>
    </row>
    <row r="6" spans="1:9">
      <c r="A6" s="20" t="s">
        <v>21</v>
      </c>
      <c r="B6" s="21" t="s">
        <v>22</v>
      </c>
      <c r="C6" s="22" t="s">
        <v>23</v>
      </c>
      <c r="D6" s="20" t="s">
        <v>24</v>
      </c>
      <c r="E6" s="20" t="s">
        <v>25</v>
      </c>
      <c r="F6" s="23" t="s">
        <v>0</v>
      </c>
      <c r="G6" s="20" t="s">
        <v>26</v>
      </c>
      <c r="H6" s="105" t="s">
        <v>142</v>
      </c>
      <c r="I6" s="105" t="s">
        <v>145</v>
      </c>
    </row>
    <row r="7" spans="1:9">
      <c r="A7" s="24" t="s">
        <v>27</v>
      </c>
      <c r="B7" s="24" t="s">
        <v>28</v>
      </c>
      <c r="C7" s="25" t="s">
        <v>29</v>
      </c>
      <c r="D7" s="26" t="s">
        <v>30</v>
      </c>
      <c r="E7" s="26" t="s">
        <v>31</v>
      </c>
      <c r="F7" s="27" t="s">
        <v>32</v>
      </c>
      <c r="G7" s="26" t="s">
        <v>33</v>
      </c>
      <c r="H7" s="106" t="s">
        <v>59</v>
      </c>
      <c r="I7" s="106" t="s">
        <v>61</v>
      </c>
    </row>
    <row r="8" spans="1:9">
      <c r="A8" s="28">
        <v>1</v>
      </c>
      <c r="B8" s="29" t="s">
        <v>34</v>
      </c>
      <c r="C8" s="30"/>
      <c r="D8" s="31"/>
      <c r="E8" s="31"/>
      <c r="F8" s="32"/>
      <c r="G8" s="33">
        <f>SUM(G9:G10)</f>
        <v>13523.77</v>
      </c>
      <c r="H8" s="33">
        <f t="shared" ref="H8:I8" si="0">SUM(H9:H10)</f>
        <v>0</v>
      </c>
      <c r="I8" s="33">
        <f t="shared" si="0"/>
        <v>13523.77</v>
      </c>
    </row>
    <row r="9" spans="1:9" s="19" customFormat="1" ht="40.5" customHeight="1">
      <c r="A9" s="192"/>
      <c r="B9" s="34" t="s">
        <v>27</v>
      </c>
      <c r="C9" s="35" t="s">
        <v>35</v>
      </c>
      <c r="D9" s="36" t="s">
        <v>36</v>
      </c>
      <c r="E9" s="36" t="s">
        <v>37</v>
      </c>
      <c r="F9" s="37" t="s">
        <v>38</v>
      </c>
      <c r="G9" s="38">
        <v>13023.77</v>
      </c>
      <c r="H9" s="38"/>
      <c r="I9" s="38">
        <f>G9+H9</f>
        <v>13023.77</v>
      </c>
    </row>
    <row r="10" spans="1:9" s="40" customFormat="1" ht="21.75" customHeight="1">
      <c r="A10" s="192"/>
      <c r="B10" s="34" t="s">
        <v>28</v>
      </c>
      <c r="C10" s="39" t="s">
        <v>39</v>
      </c>
      <c r="D10" s="36" t="s">
        <v>36</v>
      </c>
      <c r="E10" s="36" t="s">
        <v>40</v>
      </c>
      <c r="F10" s="37" t="s">
        <v>41</v>
      </c>
      <c r="G10" s="38">
        <v>500</v>
      </c>
      <c r="H10" s="38"/>
      <c r="I10" s="38">
        <f>G10+H10</f>
        <v>500</v>
      </c>
    </row>
    <row r="11" spans="1:9" s="40" customFormat="1">
      <c r="A11" s="41" t="s">
        <v>28</v>
      </c>
      <c r="B11" s="42" t="s">
        <v>42</v>
      </c>
      <c r="C11" s="43"/>
      <c r="D11" s="44"/>
      <c r="E11" s="44"/>
      <c r="F11" s="45"/>
      <c r="G11" s="46">
        <f>SUM(G12:G22)</f>
        <v>48646.67</v>
      </c>
      <c r="H11" s="107">
        <f>SUM(H12:H22)</f>
        <v>0</v>
      </c>
      <c r="I11" s="107">
        <f>SUM(I12:I22)</f>
        <v>48646.67</v>
      </c>
    </row>
    <row r="12" spans="1:9" s="40" customFormat="1" ht="27" customHeight="1">
      <c r="A12" s="188"/>
      <c r="B12" s="34" t="s">
        <v>27</v>
      </c>
      <c r="C12" s="35" t="s">
        <v>43</v>
      </c>
      <c r="D12" s="47" t="s">
        <v>44</v>
      </c>
      <c r="E12" s="47" t="s">
        <v>45</v>
      </c>
      <c r="F12" s="48" t="s">
        <v>46</v>
      </c>
      <c r="G12" s="49">
        <v>13000</v>
      </c>
      <c r="H12" s="49"/>
      <c r="I12" s="49">
        <f>G12+H12</f>
        <v>13000</v>
      </c>
    </row>
    <row r="13" spans="1:9" s="40" customFormat="1" ht="27" customHeight="1">
      <c r="A13" s="188"/>
      <c r="B13" s="195" t="s">
        <v>28</v>
      </c>
      <c r="C13" s="193" t="s">
        <v>47</v>
      </c>
      <c r="D13" s="47" t="s">
        <v>44</v>
      </c>
      <c r="E13" s="47" t="s">
        <v>45</v>
      </c>
      <c r="F13" s="48" t="s">
        <v>38</v>
      </c>
      <c r="G13" s="49">
        <v>10000</v>
      </c>
      <c r="H13" s="49">
        <v>-10000</v>
      </c>
      <c r="I13" s="49">
        <f t="shared" ref="I13:I22" si="1">G13+H13</f>
        <v>0</v>
      </c>
    </row>
    <row r="14" spans="1:9" s="40" customFormat="1" ht="27" customHeight="1">
      <c r="A14" s="188"/>
      <c r="B14" s="196"/>
      <c r="C14" s="194"/>
      <c r="D14" s="47" t="s">
        <v>44</v>
      </c>
      <c r="E14" s="47" t="s">
        <v>45</v>
      </c>
      <c r="F14" s="48" t="s">
        <v>46</v>
      </c>
      <c r="G14" s="49">
        <v>0</v>
      </c>
      <c r="H14" s="49">
        <v>17300</v>
      </c>
      <c r="I14" s="49">
        <f t="shared" si="1"/>
        <v>17300</v>
      </c>
    </row>
    <row r="15" spans="1:9" s="40" customFormat="1" ht="39.75" customHeight="1">
      <c r="A15" s="188"/>
      <c r="B15" s="34" t="s">
        <v>29</v>
      </c>
      <c r="C15" s="35" t="s">
        <v>48</v>
      </c>
      <c r="D15" s="47" t="s">
        <v>49</v>
      </c>
      <c r="E15" s="47" t="s">
        <v>50</v>
      </c>
      <c r="F15" s="48" t="s">
        <v>41</v>
      </c>
      <c r="G15" s="49">
        <v>10000</v>
      </c>
      <c r="H15" s="49"/>
      <c r="I15" s="49">
        <f t="shared" si="1"/>
        <v>10000</v>
      </c>
    </row>
    <row r="16" spans="1:9" s="40" customFormat="1" ht="22.5" customHeight="1">
      <c r="A16" s="188"/>
      <c r="B16" s="189" t="s">
        <v>30</v>
      </c>
      <c r="C16" s="191" t="s">
        <v>51</v>
      </c>
      <c r="D16" s="47" t="s">
        <v>52</v>
      </c>
      <c r="E16" s="47" t="s">
        <v>53</v>
      </c>
      <c r="F16" s="48" t="s">
        <v>41</v>
      </c>
      <c r="G16" s="49">
        <v>500</v>
      </c>
      <c r="H16" s="49"/>
      <c r="I16" s="49">
        <f t="shared" si="1"/>
        <v>500</v>
      </c>
    </row>
    <row r="17" spans="1:17" s="50" customFormat="1" ht="15" customHeight="1">
      <c r="A17" s="188"/>
      <c r="B17" s="190"/>
      <c r="C17" s="191"/>
      <c r="D17" s="47" t="s">
        <v>52</v>
      </c>
      <c r="E17" s="47" t="s">
        <v>53</v>
      </c>
      <c r="F17" s="48" t="s">
        <v>38</v>
      </c>
      <c r="G17" s="49">
        <v>4300</v>
      </c>
      <c r="H17" s="49"/>
      <c r="I17" s="49">
        <f t="shared" si="1"/>
        <v>4300</v>
      </c>
    </row>
    <row r="18" spans="1:17" s="50" customFormat="1" ht="39.75" customHeight="1">
      <c r="A18" s="188"/>
      <c r="B18" s="34" t="s">
        <v>31</v>
      </c>
      <c r="C18" s="35" t="s">
        <v>54</v>
      </c>
      <c r="D18" s="47" t="s">
        <v>52</v>
      </c>
      <c r="E18" s="47" t="s">
        <v>53</v>
      </c>
      <c r="F18" s="48" t="s">
        <v>41</v>
      </c>
      <c r="G18" s="49">
        <v>5000</v>
      </c>
      <c r="H18" s="49">
        <v>-5000</v>
      </c>
      <c r="I18" s="49">
        <f t="shared" si="1"/>
        <v>0</v>
      </c>
    </row>
    <row r="19" spans="1:17" s="50" customFormat="1" ht="37.5" customHeight="1">
      <c r="A19" s="188"/>
      <c r="B19" s="34" t="s">
        <v>32</v>
      </c>
      <c r="C19" s="35" t="s">
        <v>55</v>
      </c>
      <c r="D19" s="47" t="s">
        <v>56</v>
      </c>
      <c r="E19" s="47" t="s">
        <v>57</v>
      </c>
      <c r="F19" s="48" t="s">
        <v>38</v>
      </c>
      <c r="G19" s="49">
        <v>2000</v>
      </c>
      <c r="H19" s="49"/>
      <c r="I19" s="49">
        <f t="shared" si="1"/>
        <v>2000</v>
      </c>
    </row>
    <row r="20" spans="1:17" s="50" customFormat="1" ht="37.5" customHeight="1">
      <c r="A20" s="188"/>
      <c r="B20" s="34" t="s">
        <v>33</v>
      </c>
      <c r="C20" s="35" t="s">
        <v>58</v>
      </c>
      <c r="D20" s="47" t="s">
        <v>56</v>
      </c>
      <c r="E20" s="47" t="s">
        <v>57</v>
      </c>
      <c r="F20" s="48" t="s">
        <v>38</v>
      </c>
      <c r="G20" s="49">
        <v>2300</v>
      </c>
      <c r="H20" s="49">
        <v>-2300</v>
      </c>
      <c r="I20" s="49">
        <f t="shared" si="1"/>
        <v>0</v>
      </c>
    </row>
    <row r="21" spans="1:17" s="50" customFormat="1" ht="37.5" customHeight="1">
      <c r="A21" s="188"/>
      <c r="B21" s="34" t="s">
        <v>59</v>
      </c>
      <c r="C21" s="35" t="s">
        <v>60</v>
      </c>
      <c r="D21" s="47" t="s">
        <v>36</v>
      </c>
      <c r="E21" s="47" t="s">
        <v>40</v>
      </c>
      <c r="F21" s="48" t="s">
        <v>38</v>
      </c>
      <c r="G21" s="49">
        <v>1300</v>
      </c>
      <c r="H21" s="49"/>
      <c r="I21" s="49">
        <f t="shared" si="1"/>
        <v>1300</v>
      </c>
    </row>
    <row r="22" spans="1:17" s="50" customFormat="1" ht="34.5" customHeight="1">
      <c r="A22" s="188"/>
      <c r="B22" s="34" t="s">
        <v>61</v>
      </c>
      <c r="C22" s="35" t="s">
        <v>62</v>
      </c>
      <c r="D22" s="47" t="s">
        <v>56</v>
      </c>
      <c r="E22" s="47" t="s">
        <v>63</v>
      </c>
      <c r="F22" s="48" t="s">
        <v>41</v>
      </c>
      <c r="G22" s="49">
        <v>246.67</v>
      </c>
      <c r="H22" s="49"/>
      <c r="I22" s="49">
        <f t="shared" si="1"/>
        <v>246.67</v>
      </c>
    </row>
    <row r="23" spans="1:17" s="56" customFormat="1">
      <c r="A23" s="51" t="s">
        <v>29</v>
      </c>
      <c r="B23" s="42" t="s">
        <v>64</v>
      </c>
      <c r="C23" s="52"/>
      <c r="D23" s="53"/>
      <c r="E23" s="53"/>
      <c r="F23" s="54"/>
      <c r="G23" s="55">
        <f>SUM(G24:G28)</f>
        <v>44754.94</v>
      </c>
      <c r="H23" s="55">
        <f t="shared" ref="H23:I23" si="2">SUM(H24:H28)</f>
        <v>0</v>
      </c>
      <c r="I23" s="55">
        <f t="shared" si="2"/>
        <v>44754.94</v>
      </c>
    </row>
    <row r="24" spans="1:17" s="56" customFormat="1" ht="24" customHeight="1">
      <c r="A24" s="199"/>
      <c r="B24" s="34" t="s">
        <v>27</v>
      </c>
      <c r="C24" s="34" t="s">
        <v>65</v>
      </c>
      <c r="D24" s="57" t="s">
        <v>52</v>
      </c>
      <c r="E24" s="57" t="s">
        <v>66</v>
      </c>
      <c r="F24" s="58" t="s">
        <v>41</v>
      </c>
      <c r="G24" s="59">
        <v>150</v>
      </c>
      <c r="H24" s="59"/>
      <c r="I24" s="59">
        <f>G24+H24</f>
        <v>150</v>
      </c>
      <c r="O24" s="56" t="s">
        <v>2</v>
      </c>
    </row>
    <row r="25" spans="1:17" s="56" customFormat="1" ht="36" customHeight="1">
      <c r="A25" s="199"/>
      <c r="B25" s="34" t="s">
        <v>28</v>
      </c>
      <c r="C25" s="200" t="s">
        <v>67</v>
      </c>
      <c r="D25" s="57" t="s">
        <v>49</v>
      </c>
      <c r="E25" s="57" t="s">
        <v>50</v>
      </c>
      <c r="F25" s="58" t="s">
        <v>68</v>
      </c>
      <c r="G25" s="59">
        <v>20000</v>
      </c>
      <c r="H25" s="59"/>
      <c r="I25" s="59">
        <f t="shared" ref="I25:I28" si="3">G25+H25</f>
        <v>20000</v>
      </c>
    </row>
    <row r="26" spans="1:17" s="56" customFormat="1" ht="36" customHeight="1">
      <c r="A26" s="199"/>
      <c r="B26" s="34" t="s">
        <v>29</v>
      </c>
      <c r="C26" s="201"/>
      <c r="D26" s="57" t="s">
        <v>49</v>
      </c>
      <c r="E26" s="57" t="s">
        <v>50</v>
      </c>
      <c r="F26" s="58" t="s">
        <v>41</v>
      </c>
      <c r="G26" s="59">
        <v>22604.94</v>
      </c>
      <c r="H26" s="59"/>
      <c r="I26" s="59">
        <f t="shared" si="3"/>
        <v>22604.94</v>
      </c>
    </row>
    <row r="27" spans="1:17" s="56" customFormat="1" ht="36" customHeight="1">
      <c r="A27" s="199"/>
      <c r="B27" s="34" t="s">
        <v>30</v>
      </c>
      <c r="C27" s="60" t="s">
        <v>69</v>
      </c>
      <c r="D27" s="57" t="s">
        <v>56</v>
      </c>
      <c r="E27" s="57" t="s">
        <v>57</v>
      </c>
      <c r="F27" s="58" t="s">
        <v>38</v>
      </c>
      <c r="G27" s="59">
        <v>1500</v>
      </c>
      <c r="H27" s="59"/>
      <c r="I27" s="59">
        <f t="shared" si="3"/>
        <v>1500</v>
      </c>
    </row>
    <row r="28" spans="1:17" s="56" customFormat="1" ht="39" customHeight="1">
      <c r="A28" s="199"/>
      <c r="B28" s="34" t="s">
        <v>31</v>
      </c>
      <c r="C28" s="35" t="s">
        <v>70</v>
      </c>
      <c r="D28" s="57" t="s">
        <v>44</v>
      </c>
      <c r="E28" s="57" t="s">
        <v>45</v>
      </c>
      <c r="F28" s="58" t="s">
        <v>41</v>
      </c>
      <c r="G28" s="59">
        <v>500</v>
      </c>
      <c r="H28" s="59"/>
      <c r="I28" s="59">
        <f t="shared" si="3"/>
        <v>500</v>
      </c>
    </row>
    <row r="29" spans="1:17" s="56" customFormat="1">
      <c r="A29" s="51" t="s">
        <v>30</v>
      </c>
      <c r="B29" s="42" t="s">
        <v>71</v>
      </c>
      <c r="C29" s="52"/>
      <c r="D29" s="53"/>
      <c r="E29" s="53"/>
      <c r="F29" s="54"/>
      <c r="G29" s="55">
        <f>SUM(G30:G35)</f>
        <v>28361.010000000002</v>
      </c>
      <c r="H29" s="55">
        <f t="shared" ref="H29:I29" si="4">SUM(H30:H35)</f>
        <v>0</v>
      </c>
      <c r="I29" s="55">
        <f t="shared" si="4"/>
        <v>28361.010000000002</v>
      </c>
    </row>
    <row r="30" spans="1:17" s="62" customFormat="1" ht="35.25" customHeight="1">
      <c r="A30" s="202"/>
      <c r="B30" s="61" t="s">
        <v>27</v>
      </c>
      <c r="C30" s="34" t="s">
        <v>72</v>
      </c>
      <c r="D30" s="36" t="s">
        <v>36</v>
      </c>
      <c r="E30" s="36" t="s">
        <v>73</v>
      </c>
      <c r="F30" s="37" t="s">
        <v>46</v>
      </c>
      <c r="G30" s="38">
        <v>15500</v>
      </c>
      <c r="H30" s="38"/>
      <c r="I30" s="38">
        <f>G30+H30</f>
        <v>15500</v>
      </c>
    </row>
    <row r="31" spans="1:17" s="50" customFormat="1" ht="14.45" customHeight="1">
      <c r="A31" s="203"/>
      <c r="B31" s="61" t="s">
        <v>28</v>
      </c>
      <c r="C31" s="35" t="s">
        <v>39</v>
      </c>
      <c r="D31" s="36" t="s">
        <v>36</v>
      </c>
      <c r="E31" s="36" t="s">
        <v>40</v>
      </c>
      <c r="F31" s="37" t="s">
        <v>41</v>
      </c>
      <c r="G31" s="38">
        <v>1200</v>
      </c>
      <c r="H31" s="38"/>
      <c r="I31" s="38">
        <f t="shared" ref="I31:I35" si="5">G31+H31</f>
        <v>1200</v>
      </c>
      <c r="J31" s="19"/>
      <c r="K31" s="19"/>
      <c r="L31" s="19"/>
      <c r="M31" s="19"/>
      <c r="N31" s="19"/>
      <c r="O31" s="19"/>
      <c r="P31" s="19"/>
      <c r="Q31" s="19"/>
    </row>
    <row r="32" spans="1:17" s="50" customFormat="1" ht="24.75" customHeight="1">
      <c r="A32" s="203"/>
      <c r="B32" s="61" t="s">
        <v>29</v>
      </c>
      <c r="C32" s="35" t="s">
        <v>74</v>
      </c>
      <c r="D32" s="36" t="s">
        <v>36</v>
      </c>
      <c r="E32" s="36" t="s">
        <v>40</v>
      </c>
      <c r="F32" s="37" t="s">
        <v>38</v>
      </c>
      <c r="G32" s="38">
        <v>1500</v>
      </c>
      <c r="H32" s="38"/>
      <c r="I32" s="38">
        <f t="shared" si="5"/>
        <v>1500</v>
      </c>
      <c r="J32" s="19"/>
      <c r="K32" s="19"/>
      <c r="L32" s="19"/>
      <c r="M32" s="19"/>
      <c r="N32" s="19"/>
      <c r="O32" s="19"/>
      <c r="P32" s="19"/>
      <c r="Q32" s="19"/>
    </row>
    <row r="33" spans="1:17" s="50" customFormat="1" ht="23.25" customHeight="1">
      <c r="A33" s="203"/>
      <c r="B33" s="61" t="s">
        <v>30</v>
      </c>
      <c r="C33" s="35" t="s">
        <v>75</v>
      </c>
      <c r="D33" s="36" t="s">
        <v>49</v>
      </c>
      <c r="E33" s="36" t="s">
        <v>50</v>
      </c>
      <c r="F33" s="37" t="s">
        <v>41</v>
      </c>
      <c r="G33" s="38">
        <v>5361.01</v>
      </c>
      <c r="H33" s="38"/>
      <c r="I33" s="38">
        <f t="shared" si="5"/>
        <v>5361.01</v>
      </c>
      <c r="J33" s="19"/>
      <c r="K33" s="19"/>
      <c r="L33" s="19"/>
      <c r="M33" s="19"/>
      <c r="N33" s="19"/>
      <c r="O33" s="19"/>
      <c r="P33" s="19"/>
      <c r="Q33" s="19"/>
    </row>
    <row r="34" spans="1:17" s="50" customFormat="1" ht="23.25" customHeight="1">
      <c r="A34" s="203"/>
      <c r="B34" s="61" t="s">
        <v>31</v>
      </c>
      <c r="C34" s="35" t="s">
        <v>76</v>
      </c>
      <c r="D34" s="36" t="s">
        <v>44</v>
      </c>
      <c r="E34" s="36" t="s">
        <v>45</v>
      </c>
      <c r="F34" s="37" t="s">
        <v>68</v>
      </c>
      <c r="G34" s="38">
        <v>2000</v>
      </c>
      <c r="H34" s="38"/>
      <c r="I34" s="38">
        <f t="shared" si="5"/>
        <v>2000</v>
      </c>
      <c r="J34" s="19"/>
      <c r="K34" s="19"/>
      <c r="L34" s="19"/>
      <c r="M34" s="19"/>
      <c r="N34" s="19"/>
      <c r="O34" s="19"/>
      <c r="P34" s="19"/>
      <c r="Q34" s="19"/>
    </row>
    <row r="35" spans="1:17" s="50" customFormat="1" ht="27.75" customHeight="1">
      <c r="A35" s="204"/>
      <c r="B35" s="61" t="s">
        <v>32</v>
      </c>
      <c r="C35" s="35" t="s">
        <v>51</v>
      </c>
      <c r="D35" s="36" t="s">
        <v>52</v>
      </c>
      <c r="E35" s="36" t="s">
        <v>53</v>
      </c>
      <c r="F35" s="37" t="s">
        <v>38</v>
      </c>
      <c r="G35" s="38">
        <v>2800</v>
      </c>
      <c r="H35" s="38"/>
      <c r="I35" s="38">
        <f t="shared" si="5"/>
        <v>2800</v>
      </c>
      <c r="J35" s="19"/>
      <c r="K35" s="19"/>
      <c r="L35" s="19"/>
      <c r="M35" s="19"/>
      <c r="N35" s="19"/>
      <c r="O35" s="19"/>
      <c r="P35" s="19"/>
      <c r="Q35" s="19"/>
    </row>
    <row r="36" spans="1:17" s="40" customFormat="1">
      <c r="A36" s="51" t="s">
        <v>31</v>
      </c>
      <c r="B36" s="63" t="s">
        <v>77</v>
      </c>
      <c r="C36" s="64"/>
      <c r="D36" s="53"/>
      <c r="E36" s="53"/>
      <c r="F36" s="54"/>
      <c r="G36" s="55">
        <f>SUM(G37:G43)</f>
        <v>22718</v>
      </c>
      <c r="H36" s="55">
        <f t="shared" ref="H36:I36" si="6">SUM(H37:H43)</f>
        <v>0</v>
      </c>
      <c r="I36" s="55">
        <f t="shared" si="6"/>
        <v>22718</v>
      </c>
    </row>
    <row r="37" spans="1:17" ht="25.5">
      <c r="A37" s="197"/>
      <c r="B37" s="34" t="s">
        <v>27</v>
      </c>
      <c r="C37" s="35" t="s">
        <v>78</v>
      </c>
      <c r="D37" s="36" t="s">
        <v>56</v>
      </c>
      <c r="E37" s="36" t="s">
        <v>63</v>
      </c>
      <c r="F37" s="37" t="s">
        <v>38</v>
      </c>
      <c r="G37" s="65">
        <v>500</v>
      </c>
      <c r="H37" s="65"/>
      <c r="I37" s="65">
        <f>G37+H37</f>
        <v>500</v>
      </c>
    </row>
    <row r="38" spans="1:17" ht="15" customHeight="1">
      <c r="A38" s="197"/>
      <c r="B38" s="34" t="s">
        <v>28</v>
      </c>
      <c r="C38" s="39" t="s">
        <v>39</v>
      </c>
      <c r="D38" s="36" t="s">
        <v>36</v>
      </c>
      <c r="E38" s="36" t="s">
        <v>40</v>
      </c>
      <c r="F38" s="37" t="s">
        <v>41</v>
      </c>
      <c r="G38" s="65">
        <v>800</v>
      </c>
      <c r="H38" s="65"/>
      <c r="I38" s="65">
        <f t="shared" ref="I38:I43" si="7">G38+H38</f>
        <v>800</v>
      </c>
    </row>
    <row r="39" spans="1:17" ht="12.75" customHeight="1">
      <c r="A39" s="197"/>
      <c r="B39" s="34" t="s">
        <v>29</v>
      </c>
      <c r="C39" s="34" t="s">
        <v>65</v>
      </c>
      <c r="D39" s="36" t="s">
        <v>52</v>
      </c>
      <c r="E39" s="36" t="s">
        <v>66</v>
      </c>
      <c r="F39" s="37" t="s">
        <v>41</v>
      </c>
      <c r="G39" s="65">
        <v>200</v>
      </c>
      <c r="H39" s="65"/>
      <c r="I39" s="65">
        <f t="shared" si="7"/>
        <v>200</v>
      </c>
    </row>
    <row r="40" spans="1:17">
      <c r="A40" s="197"/>
      <c r="B40" s="34" t="s">
        <v>31</v>
      </c>
      <c r="C40" s="35" t="s">
        <v>79</v>
      </c>
      <c r="D40" s="36" t="s">
        <v>44</v>
      </c>
      <c r="E40" s="36" t="s">
        <v>45</v>
      </c>
      <c r="F40" s="37" t="s">
        <v>46</v>
      </c>
      <c r="G40" s="65">
        <v>16418</v>
      </c>
      <c r="H40" s="65"/>
      <c r="I40" s="65">
        <f t="shared" si="7"/>
        <v>16418</v>
      </c>
    </row>
    <row r="41" spans="1:17">
      <c r="A41" s="66"/>
      <c r="B41" s="34" t="s">
        <v>32</v>
      </c>
      <c r="C41" s="35" t="s">
        <v>80</v>
      </c>
      <c r="D41" s="36" t="s">
        <v>44</v>
      </c>
      <c r="E41" s="36" t="s">
        <v>45</v>
      </c>
      <c r="F41" s="37" t="s">
        <v>41</v>
      </c>
      <c r="G41" s="65">
        <v>500</v>
      </c>
      <c r="H41" s="65"/>
      <c r="I41" s="65">
        <f t="shared" si="7"/>
        <v>500</v>
      </c>
    </row>
    <row r="42" spans="1:17">
      <c r="A42" s="66"/>
      <c r="B42" s="34" t="s">
        <v>33</v>
      </c>
      <c r="C42" s="35" t="s">
        <v>81</v>
      </c>
      <c r="D42" s="36" t="s">
        <v>82</v>
      </c>
      <c r="E42" s="36" t="s">
        <v>83</v>
      </c>
      <c r="F42" s="37" t="s">
        <v>41</v>
      </c>
      <c r="G42" s="65">
        <v>3700</v>
      </c>
      <c r="H42" s="65"/>
      <c r="I42" s="65">
        <f t="shared" si="7"/>
        <v>3700</v>
      </c>
    </row>
    <row r="43" spans="1:17" ht="25.5">
      <c r="A43" s="66"/>
      <c r="B43" s="34" t="s">
        <v>59</v>
      </c>
      <c r="C43" s="39" t="s">
        <v>84</v>
      </c>
      <c r="D43" s="36" t="s">
        <v>44</v>
      </c>
      <c r="E43" s="36" t="s">
        <v>45</v>
      </c>
      <c r="F43" s="37" t="s">
        <v>41</v>
      </c>
      <c r="G43" s="65">
        <v>600</v>
      </c>
      <c r="H43" s="65"/>
      <c r="I43" s="65">
        <f t="shared" si="7"/>
        <v>600</v>
      </c>
    </row>
    <row r="44" spans="1:17" s="40" customFormat="1">
      <c r="A44" s="51" t="s">
        <v>32</v>
      </c>
      <c r="B44" s="63" t="s">
        <v>85</v>
      </c>
      <c r="C44" s="64"/>
      <c r="D44" s="53" t="s">
        <v>2</v>
      </c>
      <c r="E44" s="53"/>
      <c r="F44" s="54"/>
      <c r="G44" s="55">
        <f>SUM(G45:G50)</f>
        <v>21209.95</v>
      </c>
      <c r="H44" s="55">
        <f t="shared" ref="H44:I44" si="8">SUM(H45:H50)</f>
        <v>0</v>
      </c>
      <c r="I44" s="55">
        <f t="shared" si="8"/>
        <v>21209.95</v>
      </c>
    </row>
    <row r="45" spans="1:17" s="40" customFormat="1" ht="25.5">
      <c r="A45" s="197"/>
      <c r="B45" s="34" t="s">
        <v>28</v>
      </c>
      <c r="C45" s="35" t="s">
        <v>86</v>
      </c>
      <c r="D45" s="36" t="s">
        <v>49</v>
      </c>
      <c r="E45" s="36" t="s">
        <v>50</v>
      </c>
      <c r="F45" s="37" t="s">
        <v>41</v>
      </c>
      <c r="G45" s="67">
        <v>3000</v>
      </c>
      <c r="H45" s="67"/>
      <c r="I45" s="67">
        <f>G45+H45</f>
        <v>3000</v>
      </c>
    </row>
    <row r="46" spans="1:17" s="68" customFormat="1" ht="27" customHeight="1">
      <c r="A46" s="197"/>
      <c r="B46" s="34" t="s">
        <v>29</v>
      </c>
      <c r="C46" s="39" t="s">
        <v>87</v>
      </c>
      <c r="D46" s="36" t="s">
        <v>44</v>
      </c>
      <c r="E46" s="36" t="s">
        <v>45</v>
      </c>
      <c r="F46" s="37" t="s">
        <v>41</v>
      </c>
      <c r="G46" s="38">
        <v>1100</v>
      </c>
      <c r="H46" s="38"/>
      <c r="I46" s="67">
        <f t="shared" ref="I46:I50" si="9">G46+H46</f>
        <v>1100</v>
      </c>
    </row>
    <row r="47" spans="1:17" s="68" customFormat="1" ht="15" customHeight="1">
      <c r="A47" s="197"/>
      <c r="B47" s="198" t="s">
        <v>30</v>
      </c>
      <c r="C47" s="191" t="s">
        <v>51</v>
      </c>
      <c r="D47" s="36" t="s">
        <v>52</v>
      </c>
      <c r="E47" s="36" t="s">
        <v>53</v>
      </c>
      <c r="F47" s="37" t="s">
        <v>41</v>
      </c>
      <c r="G47" s="38">
        <v>1000</v>
      </c>
      <c r="H47" s="38"/>
      <c r="I47" s="67">
        <f t="shared" si="9"/>
        <v>1000</v>
      </c>
    </row>
    <row r="48" spans="1:17" s="68" customFormat="1" ht="15" customHeight="1">
      <c r="A48" s="197"/>
      <c r="B48" s="198"/>
      <c r="C48" s="191"/>
      <c r="D48" s="36" t="s">
        <v>52</v>
      </c>
      <c r="E48" s="36" t="s">
        <v>53</v>
      </c>
      <c r="F48" s="37" t="s">
        <v>38</v>
      </c>
      <c r="G48" s="38">
        <v>1100</v>
      </c>
      <c r="H48" s="38"/>
      <c r="I48" s="67">
        <f t="shared" si="9"/>
        <v>1100</v>
      </c>
    </row>
    <row r="49" spans="1:9" s="40" customFormat="1" ht="30.75" customHeight="1">
      <c r="A49" s="197"/>
      <c r="B49" s="34" t="s">
        <v>31</v>
      </c>
      <c r="C49" s="39" t="s">
        <v>39</v>
      </c>
      <c r="D49" s="69" t="s">
        <v>36</v>
      </c>
      <c r="E49" s="69" t="s">
        <v>40</v>
      </c>
      <c r="F49" s="70" t="s">
        <v>41</v>
      </c>
      <c r="G49" s="67">
        <v>600</v>
      </c>
      <c r="H49" s="67"/>
      <c r="I49" s="67">
        <f t="shared" si="9"/>
        <v>600</v>
      </c>
    </row>
    <row r="50" spans="1:9" s="40" customFormat="1" ht="30.75" customHeight="1">
      <c r="A50" s="197"/>
      <c r="B50" s="34" t="s">
        <v>32</v>
      </c>
      <c r="C50" s="35" t="s">
        <v>88</v>
      </c>
      <c r="D50" s="69" t="s">
        <v>44</v>
      </c>
      <c r="E50" s="69" t="s">
        <v>45</v>
      </c>
      <c r="F50" s="70" t="s">
        <v>46</v>
      </c>
      <c r="G50" s="67">
        <v>14409.95</v>
      </c>
      <c r="H50" s="67"/>
      <c r="I50" s="67">
        <f t="shared" si="9"/>
        <v>14409.95</v>
      </c>
    </row>
    <row r="51" spans="1:9" s="40" customFormat="1">
      <c r="A51" s="41" t="s">
        <v>33</v>
      </c>
      <c r="B51" s="71" t="s">
        <v>89</v>
      </c>
      <c r="C51" s="72"/>
      <c r="D51" s="44"/>
      <c r="E51" s="44"/>
      <c r="F51" s="45"/>
      <c r="G51" s="33">
        <f>SUM(G52:G57)</f>
        <v>21842.36</v>
      </c>
      <c r="H51" s="33">
        <f t="shared" ref="H51:I51" si="10">SUM(H52:H57)</f>
        <v>0</v>
      </c>
      <c r="I51" s="33">
        <f t="shared" si="10"/>
        <v>21842.36</v>
      </c>
    </row>
    <row r="52" spans="1:9" s="40" customFormat="1" ht="12.75" customHeight="1">
      <c r="A52" s="205"/>
      <c r="B52" s="34" t="s">
        <v>27</v>
      </c>
      <c r="C52" s="39" t="s">
        <v>39</v>
      </c>
      <c r="D52" s="69" t="s">
        <v>36</v>
      </c>
      <c r="E52" s="69" t="s">
        <v>40</v>
      </c>
      <c r="F52" s="70" t="s">
        <v>41</v>
      </c>
      <c r="G52" s="67">
        <v>1300</v>
      </c>
      <c r="H52" s="67"/>
      <c r="I52" s="67">
        <f>G52+H52</f>
        <v>1300</v>
      </c>
    </row>
    <row r="53" spans="1:9" s="40" customFormat="1" ht="15" customHeight="1">
      <c r="A53" s="205"/>
      <c r="B53" s="198" t="s">
        <v>28</v>
      </c>
      <c r="C53" s="206" t="s">
        <v>90</v>
      </c>
      <c r="D53" s="69" t="s">
        <v>56</v>
      </c>
      <c r="E53" s="69" t="s">
        <v>63</v>
      </c>
      <c r="F53" s="70" t="s">
        <v>41</v>
      </c>
      <c r="G53" s="67">
        <v>750</v>
      </c>
      <c r="H53" s="67"/>
      <c r="I53" s="67">
        <f t="shared" ref="I53:I57" si="11">G53+H53</f>
        <v>750</v>
      </c>
    </row>
    <row r="54" spans="1:9" s="40" customFormat="1" ht="15" customHeight="1">
      <c r="A54" s="205"/>
      <c r="B54" s="198"/>
      <c r="C54" s="206"/>
      <c r="D54" s="69" t="s">
        <v>56</v>
      </c>
      <c r="E54" s="69" t="s">
        <v>63</v>
      </c>
      <c r="F54" s="70" t="s">
        <v>38</v>
      </c>
      <c r="G54" s="67">
        <v>750</v>
      </c>
      <c r="H54" s="67"/>
      <c r="I54" s="67">
        <f t="shared" si="11"/>
        <v>750</v>
      </c>
    </row>
    <row r="55" spans="1:9" s="40" customFormat="1" ht="34.5" customHeight="1">
      <c r="A55" s="205"/>
      <c r="B55" s="34" t="s">
        <v>29</v>
      </c>
      <c r="C55" s="39" t="s">
        <v>91</v>
      </c>
      <c r="D55" s="69" t="s">
        <v>44</v>
      </c>
      <c r="E55" s="69" t="s">
        <v>45</v>
      </c>
      <c r="F55" s="70" t="s">
        <v>46</v>
      </c>
      <c r="G55" s="67">
        <v>16942.36</v>
      </c>
      <c r="H55" s="67"/>
      <c r="I55" s="67">
        <f t="shared" si="11"/>
        <v>16942.36</v>
      </c>
    </row>
    <row r="56" spans="1:9" s="40" customFormat="1" ht="15" customHeight="1">
      <c r="A56" s="205"/>
      <c r="B56" s="198" t="s">
        <v>30</v>
      </c>
      <c r="C56" s="206" t="s">
        <v>92</v>
      </c>
      <c r="D56" s="69" t="s">
        <v>52</v>
      </c>
      <c r="E56" s="69" t="s">
        <v>53</v>
      </c>
      <c r="F56" s="70" t="s">
        <v>41</v>
      </c>
      <c r="G56" s="67">
        <v>1000</v>
      </c>
      <c r="H56" s="67"/>
      <c r="I56" s="67">
        <f t="shared" si="11"/>
        <v>1000</v>
      </c>
    </row>
    <row r="57" spans="1:9" s="40" customFormat="1" ht="12" customHeight="1">
      <c r="A57" s="205"/>
      <c r="B57" s="198"/>
      <c r="C57" s="206"/>
      <c r="D57" s="69" t="s">
        <v>52</v>
      </c>
      <c r="E57" s="69" t="s">
        <v>53</v>
      </c>
      <c r="F57" s="70" t="s">
        <v>38</v>
      </c>
      <c r="G57" s="67">
        <v>1100</v>
      </c>
      <c r="H57" s="67"/>
      <c r="I57" s="67">
        <f t="shared" si="11"/>
        <v>1100</v>
      </c>
    </row>
    <row r="58" spans="1:9" s="68" customFormat="1">
      <c r="A58" s="41" t="s">
        <v>59</v>
      </c>
      <c r="B58" s="71" t="s">
        <v>93</v>
      </c>
      <c r="C58" s="72"/>
      <c r="D58" s="44"/>
      <c r="E58" s="44"/>
      <c r="F58" s="45"/>
      <c r="G58" s="33">
        <f>SUM(G59:G67)</f>
        <v>26852.959999999999</v>
      </c>
      <c r="H58" s="33">
        <f t="shared" ref="H58:I58" si="12">SUM(H59:H67)</f>
        <v>0</v>
      </c>
      <c r="I58" s="33">
        <f t="shared" si="12"/>
        <v>26852.959999999999</v>
      </c>
    </row>
    <row r="59" spans="1:9" s="68" customFormat="1" ht="15" customHeight="1">
      <c r="A59" s="197"/>
      <c r="B59" s="198" t="s">
        <v>27</v>
      </c>
      <c r="C59" s="191" t="s">
        <v>51</v>
      </c>
      <c r="D59" s="36" t="s">
        <v>52</v>
      </c>
      <c r="E59" s="36" t="s">
        <v>53</v>
      </c>
      <c r="F59" s="37" t="s">
        <v>41</v>
      </c>
      <c r="G59" s="38">
        <v>652.96</v>
      </c>
      <c r="H59" s="38"/>
      <c r="I59" s="38">
        <f>G59+H59</f>
        <v>652.96</v>
      </c>
    </row>
    <row r="60" spans="1:9" s="68" customFormat="1" ht="15" customHeight="1">
      <c r="A60" s="197"/>
      <c r="B60" s="198"/>
      <c r="C60" s="191"/>
      <c r="D60" s="36" t="s">
        <v>52</v>
      </c>
      <c r="E60" s="36" t="s">
        <v>53</v>
      </c>
      <c r="F60" s="37" t="s">
        <v>38</v>
      </c>
      <c r="G60" s="38">
        <v>2000</v>
      </c>
      <c r="H60" s="38"/>
      <c r="I60" s="38">
        <f t="shared" ref="I60:I67" si="13">G60+H60</f>
        <v>2000</v>
      </c>
    </row>
    <row r="61" spans="1:9" s="19" customFormat="1" ht="25.5" customHeight="1">
      <c r="A61" s="197"/>
      <c r="B61" s="34" t="s">
        <v>28</v>
      </c>
      <c r="C61" s="35" t="s">
        <v>94</v>
      </c>
      <c r="D61" s="36" t="s">
        <v>52</v>
      </c>
      <c r="E61" s="36" t="s">
        <v>53</v>
      </c>
      <c r="F61" s="37" t="s">
        <v>41</v>
      </c>
      <c r="G61" s="38">
        <v>1700</v>
      </c>
      <c r="H61" s="38"/>
      <c r="I61" s="38">
        <f t="shared" si="13"/>
        <v>1700</v>
      </c>
    </row>
    <row r="62" spans="1:9" s="19" customFormat="1">
      <c r="A62" s="197"/>
      <c r="B62" s="34" t="s">
        <v>29</v>
      </c>
      <c r="C62" s="35" t="s">
        <v>95</v>
      </c>
      <c r="D62" s="36" t="s">
        <v>44</v>
      </c>
      <c r="E62" s="36" t="s">
        <v>45</v>
      </c>
      <c r="F62" s="37" t="s">
        <v>41</v>
      </c>
      <c r="G62" s="38">
        <v>1500</v>
      </c>
      <c r="H62" s="38"/>
      <c r="I62" s="38">
        <f t="shared" si="13"/>
        <v>1500</v>
      </c>
    </row>
    <row r="63" spans="1:9" s="19" customFormat="1" ht="23.45" customHeight="1">
      <c r="A63" s="197"/>
      <c r="B63" s="34" t="s">
        <v>30</v>
      </c>
      <c r="C63" s="35" t="s">
        <v>96</v>
      </c>
      <c r="D63" s="36" t="s">
        <v>44</v>
      </c>
      <c r="E63" s="36" t="s">
        <v>45</v>
      </c>
      <c r="F63" s="37" t="s">
        <v>41</v>
      </c>
      <c r="G63" s="38">
        <v>500</v>
      </c>
      <c r="H63" s="38"/>
      <c r="I63" s="38">
        <f t="shared" si="13"/>
        <v>500</v>
      </c>
    </row>
    <row r="64" spans="1:9" s="19" customFormat="1">
      <c r="A64" s="197"/>
      <c r="B64" s="34" t="s">
        <v>31</v>
      </c>
      <c r="C64" s="35" t="s">
        <v>97</v>
      </c>
      <c r="D64" s="36" t="s">
        <v>82</v>
      </c>
      <c r="E64" s="36" t="s">
        <v>83</v>
      </c>
      <c r="F64" s="37" t="s">
        <v>41</v>
      </c>
      <c r="G64" s="38">
        <v>2000</v>
      </c>
      <c r="H64" s="38"/>
      <c r="I64" s="38">
        <f t="shared" si="13"/>
        <v>2000</v>
      </c>
    </row>
    <row r="65" spans="1:9" s="19" customFormat="1">
      <c r="A65" s="197"/>
      <c r="B65" s="34" t="s">
        <v>32</v>
      </c>
      <c r="C65" s="35" t="s">
        <v>98</v>
      </c>
      <c r="D65" s="36" t="s">
        <v>36</v>
      </c>
      <c r="E65" s="36" t="s">
        <v>40</v>
      </c>
      <c r="F65" s="37" t="s">
        <v>41</v>
      </c>
      <c r="G65" s="38">
        <v>1000</v>
      </c>
      <c r="H65" s="38"/>
      <c r="I65" s="38">
        <f t="shared" si="13"/>
        <v>1000</v>
      </c>
    </row>
    <row r="66" spans="1:9" s="19" customFormat="1">
      <c r="A66" s="197"/>
      <c r="B66" s="34" t="s">
        <v>33</v>
      </c>
      <c r="C66" s="35" t="s">
        <v>99</v>
      </c>
      <c r="D66" s="36" t="s">
        <v>44</v>
      </c>
      <c r="E66" s="36" t="s">
        <v>45</v>
      </c>
      <c r="F66" s="37" t="s">
        <v>41</v>
      </c>
      <c r="G66" s="38">
        <v>9500</v>
      </c>
      <c r="H66" s="38"/>
      <c r="I66" s="38">
        <f t="shared" si="13"/>
        <v>9500</v>
      </c>
    </row>
    <row r="67" spans="1:9" s="19" customFormat="1">
      <c r="A67" s="197"/>
      <c r="B67" s="34" t="s">
        <v>59</v>
      </c>
      <c r="C67" s="35" t="s">
        <v>100</v>
      </c>
      <c r="D67" s="36" t="s">
        <v>44</v>
      </c>
      <c r="E67" s="36" t="s">
        <v>45</v>
      </c>
      <c r="F67" s="37" t="s">
        <v>41</v>
      </c>
      <c r="G67" s="38">
        <v>8000</v>
      </c>
      <c r="H67" s="38"/>
      <c r="I67" s="38">
        <f t="shared" si="13"/>
        <v>8000</v>
      </c>
    </row>
    <row r="68" spans="1:9" s="68" customFormat="1" ht="11.25" customHeight="1">
      <c r="A68" s="41" t="s">
        <v>61</v>
      </c>
      <c r="B68" s="71" t="s">
        <v>101</v>
      </c>
      <c r="C68" s="72"/>
      <c r="D68" s="44"/>
      <c r="E68" s="44"/>
      <c r="F68" s="45"/>
      <c r="G68" s="33">
        <f>SUM(G69:G76)</f>
        <v>20723.48</v>
      </c>
      <c r="H68" s="33">
        <f t="shared" ref="H68:I68" si="14">SUM(H69:H76)</f>
        <v>0</v>
      </c>
      <c r="I68" s="33">
        <f t="shared" si="14"/>
        <v>20723.48</v>
      </c>
    </row>
    <row r="69" spans="1:9" s="40" customFormat="1" ht="12.75" customHeight="1">
      <c r="A69" s="197"/>
      <c r="B69" s="34" t="s">
        <v>27</v>
      </c>
      <c r="C69" s="39" t="s">
        <v>39</v>
      </c>
      <c r="D69" s="36" t="s">
        <v>36</v>
      </c>
      <c r="E69" s="36" t="s">
        <v>40</v>
      </c>
      <c r="F69" s="37" t="s">
        <v>41</v>
      </c>
      <c r="G69" s="38">
        <v>650</v>
      </c>
      <c r="H69" s="38"/>
      <c r="I69" s="38">
        <f>G69+H69</f>
        <v>650</v>
      </c>
    </row>
    <row r="70" spans="1:9" s="68" customFormat="1" ht="15" customHeight="1">
      <c r="A70" s="197"/>
      <c r="B70" s="198" t="s">
        <v>28</v>
      </c>
      <c r="C70" s="191" t="s">
        <v>51</v>
      </c>
      <c r="D70" s="36" t="s">
        <v>52</v>
      </c>
      <c r="E70" s="36" t="s">
        <v>53</v>
      </c>
      <c r="F70" s="37" t="s">
        <v>41</v>
      </c>
      <c r="G70" s="38">
        <v>200</v>
      </c>
      <c r="H70" s="38"/>
      <c r="I70" s="38">
        <f t="shared" ref="I70:I76" si="15">G70+H70</f>
        <v>200</v>
      </c>
    </row>
    <row r="71" spans="1:9" s="68" customFormat="1" ht="15" customHeight="1">
      <c r="A71" s="197"/>
      <c r="B71" s="198"/>
      <c r="C71" s="191"/>
      <c r="D71" s="36" t="s">
        <v>52</v>
      </c>
      <c r="E71" s="36" t="s">
        <v>53</v>
      </c>
      <c r="F71" s="37" t="s">
        <v>38</v>
      </c>
      <c r="G71" s="38">
        <v>1800</v>
      </c>
      <c r="H71" s="38"/>
      <c r="I71" s="38">
        <f t="shared" si="15"/>
        <v>1800</v>
      </c>
    </row>
    <row r="72" spans="1:9" s="68" customFormat="1" ht="28.5" customHeight="1">
      <c r="A72" s="197"/>
      <c r="B72" s="34" t="s">
        <v>29</v>
      </c>
      <c r="C72" s="73" t="s">
        <v>102</v>
      </c>
      <c r="D72" s="36" t="s">
        <v>82</v>
      </c>
      <c r="E72" s="36" t="s">
        <v>83</v>
      </c>
      <c r="F72" s="37" t="s">
        <v>38</v>
      </c>
      <c r="G72" s="38">
        <v>1200</v>
      </c>
      <c r="H72" s="38"/>
      <c r="I72" s="38">
        <f t="shared" si="15"/>
        <v>1200</v>
      </c>
    </row>
    <row r="73" spans="1:9" s="68" customFormat="1" ht="28.5" customHeight="1">
      <c r="A73" s="197"/>
      <c r="B73" s="34" t="s">
        <v>30</v>
      </c>
      <c r="C73" s="73" t="s">
        <v>103</v>
      </c>
      <c r="D73" s="36" t="s">
        <v>56</v>
      </c>
      <c r="E73" s="36" t="s">
        <v>63</v>
      </c>
      <c r="F73" s="37" t="s">
        <v>38</v>
      </c>
      <c r="G73" s="38">
        <v>6300</v>
      </c>
      <c r="H73" s="38"/>
      <c r="I73" s="38">
        <f t="shared" si="15"/>
        <v>6300</v>
      </c>
    </row>
    <row r="74" spans="1:9" s="68" customFormat="1" ht="28.5" customHeight="1">
      <c r="A74" s="197"/>
      <c r="B74" s="34" t="s">
        <v>31</v>
      </c>
      <c r="C74" s="73" t="s">
        <v>104</v>
      </c>
      <c r="D74" s="36" t="s">
        <v>56</v>
      </c>
      <c r="E74" s="36" t="s">
        <v>63</v>
      </c>
      <c r="F74" s="37" t="s">
        <v>41</v>
      </c>
      <c r="G74" s="38">
        <v>5273.48</v>
      </c>
      <c r="H74" s="38"/>
      <c r="I74" s="38">
        <f t="shared" si="15"/>
        <v>5273.48</v>
      </c>
    </row>
    <row r="75" spans="1:9" s="68" customFormat="1" ht="28.5" customHeight="1">
      <c r="A75" s="197"/>
      <c r="B75" s="34" t="s">
        <v>32</v>
      </c>
      <c r="C75" s="73" t="s">
        <v>105</v>
      </c>
      <c r="D75" s="36" t="s">
        <v>36</v>
      </c>
      <c r="E75" s="36" t="s">
        <v>40</v>
      </c>
      <c r="F75" s="37" t="s">
        <v>38</v>
      </c>
      <c r="G75" s="38">
        <v>4500</v>
      </c>
      <c r="H75" s="38"/>
      <c r="I75" s="38">
        <f t="shared" si="15"/>
        <v>4500</v>
      </c>
    </row>
    <row r="76" spans="1:9" s="68" customFormat="1" ht="25.5">
      <c r="A76" s="197"/>
      <c r="B76" s="34" t="s">
        <v>33</v>
      </c>
      <c r="C76" s="73" t="s">
        <v>106</v>
      </c>
      <c r="D76" s="36" t="s">
        <v>44</v>
      </c>
      <c r="E76" s="36" t="s">
        <v>45</v>
      </c>
      <c r="F76" s="37" t="s">
        <v>38</v>
      </c>
      <c r="G76" s="38">
        <v>800</v>
      </c>
      <c r="H76" s="38"/>
      <c r="I76" s="38">
        <f t="shared" si="15"/>
        <v>800</v>
      </c>
    </row>
    <row r="77" spans="1:9" s="68" customFormat="1">
      <c r="A77" s="41" t="s">
        <v>107</v>
      </c>
      <c r="B77" s="71" t="s">
        <v>108</v>
      </c>
      <c r="C77" s="72"/>
      <c r="D77" s="44"/>
      <c r="E77" s="44"/>
      <c r="F77" s="45"/>
      <c r="G77" s="33">
        <f>SUM(G78:G81)</f>
        <v>13669.71</v>
      </c>
      <c r="H77" s="33">
        <f t="shared" ref="H77:I77" si="16">SUM(H78:H81)</f>
        <v>0</v>
      </c>
      <c r="I77" s="33">
        <f t="shared" si="16"/>
        <v>13669.71</v>
      </c>
    </row>
    <row r="78" spans="1:9" s="68" customFormat="1" ht="12.75" customHeight="1">
      <c r="A78" s="197"/>
      <c r="B78" s="198" t="s">
        <v>27</v>
      </c>
      <c r="C78" s="191" t="s">
        <v>51</v>
      </c>
      <c r="D78" s="36" t="s">
        <v>52</v>
      </c>
      <c r="E78" s="36" t="s">
        <v>53</v>
      </c>
      <c r="F78" s="37" t="s">
        <v>41</v>
      </c>
      <c r="G78" s="38">
        <v>1064.6500000000001</v>
      </c>
      <c r="H78" s="38"/>
      <c r="I78" s="38">
        <f>G78+H78</f>
        <v>1064.6500000000001</v>
      </c>
    </row>
    <row r="79" spans="1:9" s="68" customFormat="1" ht="15" customHeight="1">
      <c r="A79" s="197"/>
      <c r="B79" s="198"/>
      <c r="C79" s="191"/>
      <c r="D79" s="36" t="s">
        <v>52</v>
      </c>
      <c r="E79" s="36" t="s">
        <v>53</v>
      </c>
      <c r="F79" s="37" t="s">
        <v>38</v>
      </c>
      <c r="G79" s="38">
        <v>301.35000000000002</v>
      </c>
      <c r="H79" s="38"/>
      <c r="I79" s="38">
        <f t="shared" ref="I79:I81" si="17">G79+H79</f>
        <v>301.35000000000002</v>
      </c>
    </row>
    <row r="80" spans="1:9" s="68" customFormat="1">
      <c r="A80" s="197"/>
      <c r="B80" s="34" t="s">
        <v>28</v>
      </c>
      <c r="C80" s="73" t="s">
        <v>109</v>
      </c>
      <c r="D80" s="36" t="s">
        <v>44</v>
      </c>
      <c r="E80" s="36" t="s">
        <v>45</v>
      </c>
      <c r="F80" s="37" t="s">
        <v>41</v>
      </c>
      <c r="G80" s="38">
        <v>500</v>
      </c>
      <c r="H80" s="38"/>
      <c r="I80" s="38">
        <f t="shared" si="17"/>
        <v>500</v>
      </c>
    </row>
    <row r="81" spans="1:9" s="68" customFormat="1" ht="25.5">
      <c r="A81" s="66"/>
      <c r="B81" s="34" t="s">
        <v>29</v>
      </c>
      <c r="C81" s="73" t="s">
        <v>110</v>
      </c>
      <c r="D81" s="36" t="s">
        <v>44</v>
      </c>
      <c r="E81" s="36" t="s">
        <v>111</v>
      </c>
      <c r="F81" s="37" t="s">
        <v>46</v>
      </c>
      <c r="G81" s="38">
        <v>11803.71</v>
      </c>
      <c r="H81" s="38"/>
      <c r="I81" s="38">
        <f t="shared" si="17"/>
        <v>11803.71</v>
      </c>
    </row>
    <row r="82" spans="1:9" s="68" customFormat="1">
      <c r="A82" s="41" t="s">
        <v>112</v>
      </c>
      <c r="B82" s="71" t="s">
        <v>113</v>
      </c>
      <c r="C82" s="72"/>
      <c r="D82" s="44"/>
      <c r="E82" s="44"/>
      <c r="F82" s="45"/>
      <c r="G82" s="74">
        <f>SUM(G83:G92)</f>
        <v>24177.4</v>
      </c>
      <c r="H82" s="74">
        <f t="shared" ref="H82:I82" si="18">SUM(H83:H92)</f>
        <v>0</v>
      </c>
      <c r="I82" s="74">
        <f t="shared" si="18"/>
        <v>24177.4</v>
      </c>
    </row>
    <row r="83" spans="1:9" s="68" customFormat="1" ht="28.5" customHeight="1">
      <c r="A83" s="197"/>
      <c r="B83" s="75" t="s">
        <v>27</v>
      </c>
      <c r="C83" s="35" t="s">
        <v>75</v>
      </c>
      <c r="D83" s="36" t="s">
        <v>49</v>
      </c>
      <c r="E83" s="36" t="s">
        <v>50</v>
      </c>
      <c r="F83" s="37" t="s">
        <v>41</v>
      </c>
      <c r="G83" s="38">
        <v>2500</v>
      </c>
      <c r="H83" s="38"/>
      <c r="I83" s="38">
        <f>G83+H83</f>
        <v>2500</v>
      </c>
    </row>
    <row r="84" spans="1:9" s="68" customFormat="1" ht="12.75" customHeight="1">
      <c r="A84" s="197"/>
      <c r="B84" s="207">
        <v>2</v>
      </c>
      <c r="C84" s="191" t="s">
        <v>51</v>
      </c>
      <c r="D84" s="36" t="s">
        <v>52</v>
      </c>
      <c r="E84" s="36" t="s">
        <v>53</v>
      </c>
      <c r="F84" s="37" t="s">
        <v>41</v>
      </c>
      <c r="G84" s="38">
        <v>500</v>
      </c>
      <c r="H84" s="38"/>
      <c r="I84" s="38">
        <f t="shared" ref="I84:I92" si="19">G84+H84</f>
        <v>500</v>
      </c>
    </row>
    <row r="85" spans="1:9" s="68" customFormat="1" ht="12.75" customHeight="1">
      <c r="A85" s="197"/>
      <c r="B85" s="207"/>
      <c r="C85" s="191"/>
      <c r="D85" s="36" t="s">
        <v>52</v>
      </c>
      <c r="E85" s="36" t="s">
        <v>53</v>
      </c>
      <c r="F85" s="37" t="s">
        <v>38</v>
      </c>
      <c r="G85" s="38">
        <v>1500</v>
      </c>
      <c r="H85" s="38"/>
      <c r="I85" s="38">
        <f t="shared" si="19"/>
        <v>1500</v>
      </c>
    </row>
    <row r="86" spans="1:9" s="68" customFormat="1" ht="54.75" customHeight="1">
      <c r="A86" s="197"/>
      <c r="B86" s="207">
        <v>3</v>
      </c>
      <c r="C86" s="208" t="s">
        <v>114</v>
      </c>
      <c r="D86" s="36" t="s">
        <v>56</v>
      </c>
      <c r="E86" s="36" t="s">
        <v>57</v>
      </c>
      <c r="F86" s="37" t="s">
        <v>41</v>
      </c>
      <c r="G86" s="38">
        <v>500</v>
      </c>
      <c r="H86" s="38"/>
      <c r="I86" s="38">
        <f t="shared" si="19"/>
        <v>500</v>
      </c>
    </row>
    <row r="87" spans="1:9" s="68" customFormat="1" ht="30" customHeight="1">
      <c r="A87" s="197"/>
      <c r="B87" s="207"/>
      <c r="C87" s="208"/>
      <c r="D87" s="36" t="s">
        <v>56</v>
      </c>
      <c r="E87" s="36" t="s">
        <v>57</v>
      </c>
      <c r="F87" s="37" t="s">
        <v>38</v>
      </c>
      <c r="G87" s="38">
        <v>1500</v>
      </c>
      <c r="H87" s="38"/>
      <c r="I87" s="38">
        <f t="shared" si="19"/>
        <v>1500</v>
      </c>
    </row>
    <row r="88" spans="1:9" s="68" customFormat="1" ht="23.25" customHeight="1">
      <c r="A88" s="197"/>
      <c r="B88" s="207">
        <v>4</v>
      </c>
      <c r="C88" s="208" t="s">
        <v>115</v>
      </c>
      <c r="D88" s="36" t="s">
        <v>56</v>
      </c>
      <c r="E88" s="36" t="s">
        <v>57</v>
      </c>
      <c r="F88" s="37" t="s">
        <v>41</v>
      </c>
      <c r="G88" s="38">
        <v>500</v>
      </c>
      <c r="H88" s="38"/>
      <c r="I88" s="38">
        <f t="shared" si="19"/>
        <v>500</v>
      </c>
    </row>
    <row r="89" spans="1:9" s="68" customFormat="1" ht="12.75" customHeight="1">
      <c r="A89" s="197"/>
      <c r="B89" s="207"/>
      <c r="C89" s="208"/>
      <c r="D89" s="36" t="s">
        <v>56</v>
      </c>
      <c r="E89" s="36" t="s">
        <v>57</v>
      </c>
      <c r="F89" s="37" t="s">
        <v>38</v>
      </c>
      <c r="G89" s="38">
        <v>1500</v>
      </c>
      <c r="H89" s="38"/>
      <c r="I89" s="38">
        <f t="shared" si="19"/>
        <v>1500</v>
      </c>
    </row>
    <row r="90" spans="1:9" s="68" customFormat="1" ht="12.75" customHeight="1">
      <c r="A90" s="197"/>
      <c r="B90" s="76">
        <v>5</v>
      </c>
      <c r="C90" s="39" t="s">
        <v>39</v>
      </c>
      <c r="D90" s="36" t="s">
        <v>36</v>
      </c>
      <c r="E90" s="36" t="s">
        <v>40</v>
      </c>
      <c r="F90" s="37" t="s">
        <v>41</v>
      </c>
      <c r="G90" s="38">
        <v>1000</v>
      </c>
      <c r="H90" s="38"/>
      <c r="I90" s="38">
        <f t="shared" si="19"/>
        <v>1000</v>
      </c>
    </row>
    <row r="91" spans="1:9" s="68" customFormat="1" ht="24.75" customHeight="1">
      <c r="A91" s="197"/>
      <c r="B91" s="76">
        <v>6</v>
      </c>
      <c r="C91" s="73" t="s">
        <v>116</v>
      </c>
      <c r="D91" s="36" t="s">
        <v>56</v>
      </c>
      <c r="E91" s="36" t="s">
        <v>63</v>
      </c>
      <c r="F91" s="37" t="s">
        <v>41</v>
      </c>
      <c r="G91" s="38">
        <v>677.4</v>
      </c>
      <c r="H91" s="38"/>
      <c r="I91" s="38">
        <f t="shared" si="19"/>
        <v>677.4</v>
      </c>
    </row>
    <row r="92" spans="1:9" s="68" customFormat="1" ht="37.5" customHeight="1">
      <c r="A92" s="66"/>
      <c r="B92" s="76">
        <v>7</v>
      </c>
      <c r="C92" s="73" t="s">
        <v>117</v>
      </c>
      <c r="D92" s="36" t="s">
        <v>44</v>
      </c>
      <c r="E92" s="36" t="s">
        <v>45</v>
      </c>
      <c r="F92" s="37" t="s">
        <v>46</v>
      </c>
      <c r="G92" s="38">
        <v>14000</v>
      </c>
      <c r="H92" s="38"/>
      <c r="I92" s="38">
        <f t="shared" si="19"/>
        <v>14000</v>
      </c>
    </row>
    <row r="93" spans="1:9" s="77" customFormat="1">
      <c r="A93" s="41" t="s">
        <v>118</v>
      </c>
      <c r="B93" s="71" t="s">
        <v>119</v>
      </c>
      <c r="C93" s="72"/>
      <c r="D93" s="44"/>
      <c r="E93" s="44"/>
      <c r="F93" s="45"/>
      <c r="G93" s="74">
        <f>SUM(G94:G98)</f>
        <v>15761.52</v>
      </c>
      <c r="H93" s="74">
        <f t="shared" ref="H93:I93" si="20">SUM(H94:H98)</f>
        <v>0</v>
      </c>
      <c r="I93" s="74">
        <f t="shared" si="20"/>
        <v>15761.52</v>
      </c>
    </row>
    <row r="94" spans="1:9" s="77" customFormat="1" ht="23.45" customHeight="1">
      <c r="A94" s="197"/>
      <c r="B94" s="75" t="s">
        <v>27</v>
      </c>
      <c r="C94" s="209" t="s">
        <v>51</v>
      </c>
      <c r="D94" s="36" t="s">
        <v>52</v>
      </c>
      <c r="E94" s="36" t="s">
        <v>53</v>
      </c>
      <c r="F94" s="37" t="s">
        <v>41</v>
      </c>
      <c r="G94" s="38">
        <v>1300</v>
      </c>
      <c r="H94" s="38"/>
      <c r="I94" s="38">
        <f>G94+H94</f>
        <v>1300</v>
      </c>
    </row>
    <row r="95" spans="1:9" s="77" customFormat="1" ht="24" customHeight="1">
      <c r="A95" s="197"/>
      <c r="B95" s="75" t="s">
        <v>28</v>
      </c>
      <c r="C95" s="210"/>
      <c r="D95" s="36" t="s">
        <v>52</v>
      </c>
      <c r="E95" s="36" t="s">
        <v>53</v>
      </c>
      <c r="F95" s="37" t="s">
        <v>38</v>
      </c>
      <c r="G95" s="38">
        <v>276</v>
      </c>
      <c r="H95" s="38"/>
      <c r="I95" s="38">
        <f t="shared" ref="I95:I98" si="21">G95+H95</f>
        <v>276</v>
      </c>
    </row>
    <row r="96" spans="1:9" s="77" customFormat="1" ht="30.75" customHeight="1">
      <c r="A96" s="197"/>
      <c r="B96" s="76">
        <v>3</v>
      </c>
      <c r="C96" s="73" t="s">
        <v>120</v>
      </c>
      <c r="D96" s="36" t="s">
        <v>36</v>
      </c>
      <c r="E96" s="36" t="s">
        <v>121</v>
      </c>
      <c r="F96" s="37" t="s">
        <v>46</v>
      </c>
      <c r="G96" s="38">
        <v>10285.52</v>
      </c>
      <c r="H96" s="38"/>
      <c r="I96" s="38">
        <f t="shared" si="21"/>
        <v>10285.52</v>
      </c>
    </row>
    <row r="97" spans="1:9" ht="26.25" customHeight="1">
      <c r="A97" s="197"/>
      <c r="B97" s="76">
        <v>4</v>
      </c>
      <c r="C97" s="35" t="s">
        <v>39</v>
      </c>
      <c r="D97" s="36" t="s">
        <v>36</v>
      </c>
      <c r="E97" s="36" t="s">
        <v>40</v>
      </c>
      <c r="F97" s="37" t="s">
        <v>38</v>
      </c>
      <c r="G97" s="38">
        <v>900</v>
      </c>
      <c r="H97" s="38"/>
      <c r="I97" s="38">
        <f t="shared" si="21"/>
        <v>900</v>
      </c>
    </row>
    <row r="98" spans="1:9" ht="28.5" customHeight="1">
      <c r="A98" s="197"/>
      <c r="B98" s="76">
        <v>5</v>
      </c>
      <c r="C98" s="73" t="s">
        <v>122</v>
      </c>
      <c r="D98" s="36" t="s">
        <v>44</v>
      </c>
      <c r="E98" s="36" t="s">
        <v>45</v>
      </c>
      <c r="F98" s="37" t="s">
        <v>38</v>
      </c>
      <c r="G98" s="38">
        <v>3000</v>
      </c>
      <c r="H98" s="38"/>
      <c r="I98" s="38">
        <f t="shared" si="21"/>
        <v>3000</v>
      </c>
    </row>
    <row r="99" spans="1:9" s="68" customFormat="1">
      <c r="A99" s="41" t="s">
        <v>123</v>
      </c>
      <c r="B99" s="78" t="s">
        <v>124</v>
      </c>
      <c r="C99" s="72"/>
      <c r="D99" s="44"/>
      <c r="E99" s="44"/>
      <c r="F99" s="45"/>
      <c r="G99" s="74">
        <f>SUM(G100:G109)</f>
        <v>48646.67</v>
      </c>
      <c r="H99" s="74">
        <f t="shared" ref="H99:I99" si="22">SUM(H100:H109)</f>
        <v>0</v>
      </c>
      <c r="I99" s="74">
        <f t="shared" si="22"/>
        <v>48646.67</v>
      </c>
    </row>
    <row r="100" spans="1:9" s="68" customFormat="1" ht="12.75" customHeight="1">
      <c r="A100" s="211"/>
      <c r="B100" s="212" t="s">
        <v>27</v>
      </c>
      <c r="C100" s="213" t="s">
        <v>125</v>
      </c>
      <c r="D100" s="36" t="s">
        <v>36</v>
      </c>
      <c r="E100" s="36" t="s">
        <v>40</v>
      </c>
      <c r="F100" s="37" t="s">
        <v>41</v>
      </c>
      <c r="G100" s="38">
        <v>250</v>
      </c>
      <c r="H100" s="38"/>
      <c r="I100" s="38">
        <f>G100+H100:H101</f>
        <v>250</v>
      </c>
    </row>
    <row r="101" spans="1:9" s="68" customFormat="1" ht="15" customHeight="1">
      <c r="A101" s="211"/>
      <c r="B101" s="212"/>
      <c r="C101" s="213"/>
      <c r="D101" s="36" t="s">
        <v>36</v>
      </c>
      <c r="E101" s="36" t="s">
        <v>40</v>
      </c>
      <c r="F101" s="37" t="s">
        <v>38</v>
      </c>
      <c r="G101" s="38">
        <v>1750</v>
      </c>
      <c r="H101" s="38"/>
      <c r="I101" s="38">
        <f t="shared" ref="I101:I109" si="23">G101+H101:H102</f>
        <v>1750</v>
      </c>
    </row>
    <row r="102" spans="1:9" s="68" customFormat="1" ht="27.75" customHeight="1">
      <c r="A102" s="211"/>
      <c r="B102" s="212" t="s">
        <v>28</v>
      </c>
      <c r="C102" s="213" t="s">
        <v>126</v>
      </c>
      <c r="D102" s="36" t="s">
        <v>44</v>
      </c>
      <c r="E102" s="36" t="s">
        <v>45</v>
      </c>
      <c r="F102" s="37" t="s">
        <v>41</v>
      </c>
      <c r="G102" s="38">
        <v>1451</v>
      </c>
      <c r="H102" s="38"/>
      <c r="I102" s="38">
        <f t="shared" si="23"/>
        <v>1451</v>
      </c>
    </row>
    <row r="103" spans="1:9" s="68" customFormat="1" ht="15" customHeight="1">
      <c r="A103" s="211"/>
      <c r="B103" s="212"/>
      <c r="C103" s="213"/>
      <c r="D103" s="36" t="s">
        <v>44</v>
      </c>
      <c r="E103" s="36" t="s">
        <v>45</v>
      </c>
      <c r="F103" s="37" t="s">
        <v>38</v>
      </c>
      <c r="G103" s="38">
        <v>549</v>
      </c>
      <c r="H103" s="38"/>
      <c r="I103" s="38">
        <f t="shared" si="23"/>
        <v>549</v>
      </c>
    </row>
    <row r="104" spans="1:9" s="19" customFormat="1" ht="15" customHeight="1">
      <c r="A104" s="211"/>
      <c r="B104" s="212" t="s">
        <v>29</v>
      </c>
      <c r="C104" s="214" t="s">
        <v>51</v>
      </c>
      <c r="D104" s="36" t="s">
        <v>52</v>
      </c>
      <c r="E104" s="36" t="s">
        <v>53</v>
      </c>
      <c r="F104" s="37" t="s">
        <v>41</v>
      </c>
      <c r="G104" s="38">
        <v>2000</v>
      </c>
      <c r="H104" s="38"/>
      <c r="I104" s="38">
        <f t="shared" si="23"/>
        <v>2000</v>
      </c>
    </row>
    <row r="105" spans="1:9" s="19" customFormat="1" ht="15" customHeight="1">
      <c r="A105" s="211"/>
      <c r="B105" s="212"/>
      <c r="C105" s="215"/>
      <c r="D105" s="36" t="s">
        <v>52</v>
      </c>
      <c r="E105" s="36" t="s">
        <v>53</v>
      </c>
      <c r="F105" s="37" t="s">
        <v>38</v>
      </c>
      <c r="G105" s="38">
        <v>2800</v>
      </c>
      <c r="H105" s="38"/>
      <c r="I105" s="38">
        <f t="shared" si="23"/>
        <v>2800</v>
      </c>
    </row>
    <row r="106" spans="1:9" s="19" customFormat="1" ht="15" customHeight="1">
      <c r="A106" s="211"/>
      <c r="B106" s="75" t="s">
        <v>30</v>
      </c>
      <c r="C106" s="79" t="s">
        <v>127</v>
      </c>
      <c r="D106" s="36" t="s">
        <v>56</v>
      </c>
      <c r="E106" s="36" t="s">
        <v>57</v>
      </c>
      <c r="F106" s="37" t="s">
        <v>38</v>
      </c>
      <c r="G106" s="38">
        <v>2000</v>
      </c>
      <c r="H106" s="38"/>
      <c r="I106" s="38">
        <f t="shared" si="23"/>
        <v>2000</v>
      </c>
    </row>
    <row r="107" spans="1:9" s="19" customFormat="1" ht="25.5" customHeight="1">
      <c r="A107" s="211"/>
      <c r="B107" s="75" t="s">
        <v>31</v>
      </c>
      <c r="C107" s="80" t="s">
        <v>128</v>
      </c>
      <c r="D107" s="36" t="s">
        <v>36</v>
      </c>
      <c r="E107" s="36" t="s">
        <v>73</v>
      </c>
      <c r="F107" s="37" t="s">
        <v>41</v>
      </c>
      <c r="G107" s="38">
        <v>2400</v>
      </c>
      <c r="H107" s="38"/>
      <c r="I107" s="38">
        <f t="shared" si="23"/>
        <v>2400</v>
      </c>
    </row>
    <row r="108" spans="1:9" s="19" customFormat="1" ht="26.45" customHeight="1">
      <c r="A108" s="211"/>
      <c r="B108" s="75" t="s">
        <v>32</v>
      </c>
      <c r="C108" s="81" t="s">
        <v>129</v>
      </c>
      <c r="D108" s="36" t="s">
        <v>44</v>
      </c>
      <c r="E108" s="36" t="s">
        <v>45</v>
      </c>
      <c r="F108" s="37" t="s">
        <v>46</v>
      </c>
      <c r="G108" s="38">
        <v>30000</v>
      </c>
      <c r="H108" s="38"/>
      <c r="I108" s="38">
        <f t="shared" si="23"/>
        <v>30000</v>
      </c>
    </row>
    <row r="109" spans="1:9" s="19" customFormat="1" ht="33" customHeight="1">
      <c r="A109" s="82"/>
      <c r="B109" s="75" t="s">
        <v>33</v>
      </c>
      <c r="C109" s="81" t="s">
        <v>130</v>
      </c>
      <c r="D109" s="36" t="s">
        <v>56</v>
      </c>
      <c r="E109" s="36" t="s">
        <v>63</v>
      </c>
      <c r="F109" s="37" t="s">
        <v>41</v>
      </c>
      <c r="G109" s="38">
        <v>5446.67</v>
      </c>
      <c r="H109" s="38"/>
      <c r="I109" s="38">
        <f t="shared" si="23"/>
        <v>5446.67</v>
      </c>
    </row>
    <row r="110" spans="1:9" s="68" customFormat="1">
      <c r="A110" s="41" t="s">
        <v>131</v>
      </c>
      <c r="B110" s="83" t="s">
        <v>132</v>
      </c>
      <c r="C110" s="72"/>
      <c r="D110" s="44"/>
      <c r="E110" s="44"/>
      <c r="F110" s="45"/>
      <c r="G110" s="74">
        <f>SUM(G111:G116)</f>
        <v>25393.56</v>
      </c>
      <c r="H110" s="74">
        <f t="shared" ref="H110:I110" si="24">SUM(H111:H116)</f>
        <v>0</v>
      </c>
      <c r="I110" s="74">
        <f t="shared" si="24"/>
        <v>25393.56</v>
      </c>
    </row>
    <row r="111" spans="1:9" s="68" customFormat="1" ht="12.75" customHeight="1">
      <c r="A111" s="216"/>
      <c r="B111" s="75" t="s">
        <v>27</v>
      </c>
      <c r="C111" s="39" t="s">
        <v>39</v>
      </c>
      <c r="D111" s="36" t="s">
        <v>36</v>
      </c>
      <c r="E111" s="36" t="s">
        <v>40</v>
      </c>
      <c r="F111" s="37" t="s">
        <v>41</v>
      </c>
      <c r="G111" s="38">
        <v>1000</v>
      </c>
      <c r="H111" s="38"/>
      <c r="I111" s="38">
        <f>G111+H111</f>
        <v>1000</v>
      </c>
    </row>
    <row r="112" spans="1:9" s="68" customFormat="1" ht="23.45" customHeight="1">
      <c r="A112" s="217"/>
      <c r="B112" s="75" t="s">
        <v>28</v>
      </c>
      <c r="C112" s="39" t="s">
        <v>133</v>
      </c>
      <c r="D112" s="36" t="s">
        <v>36</v>
      </c>
      <c r="E112" s="36" t="s">
        <v>40</v>
      </c>
      <c r="F112" s="37" t="s">
        <v>41</v>
      </c>
      <c r="G112" s="38">
        <v>300</v>
      </c>
      <c r="H112" s="38"/>
      <c r="I112" s="38">
        <f t="shared" ref="I112:I116" si="25">G112+H112</f>
        <v>300</v>
      </c>
    </row>
    <row r="113" spans="1:9" s="68" customFormat="1" ht="25.9" customHeight="1">
      <c r="A113" s="217"/>
      <c r="B113" s="76">
        <v>3</v>
      </c>
      <c r="C113" s="73" t="s">
        <v>51</v>
      </c>
      <c r="D113" s="36" t="s">
        <v>52</v>
      </c>
      <c r="E113" s="36" t="s">
        <v>53</v>
      </c>
      <c r="F113" s="37" t="s">
        <v>38</v>
      </c>
      <c r="G113" s="38">
        <v>3000</v>
      </c>
      <c r="H113" s="38"/>
      <c r="I113" s="38">
        <f t="shared" si="25"/>
        <v>3000</v>
      </c>
    </row>
    <row r="114" spans="1:9" s="68" customFormat="1" ht="26.45" customHeight="1">
      <c r="A114" s="217"/>
      <c r="B114" s="219">
        <v>4</v>
      </c>
      <c r="C114" s="209" t="s">
        <v>134</v>
      </c>
      <c r="D114" s="36" t="s">
        <v>135</v>
      </c>
      <c r="E114" s="36" t="s">
        <v>136</v>
      </c>
      <c r="F114" s="37" t="s">
        <v>38</v>
      </c>
      <c r="G114" s="84">
        <v>2250</v>
      </c>
      <c r="H114" s="84"/>
      <c r="I114" s="38">
        <f t="shared" si="25"/>
        <v>2250</v>
      </c>
    </row>
    <row r="115" spans="1:9" s="68" customFormat="1" ht="14.45" customHeight="1">
      <c r="A115" s="217"/>
      <c r="B115" s="220"/>
      <c r="C115" s="210"/>
      <c r="D115" s="36" t="s">
        <v>135</v>
      </c>
      <c r="E115" s="36" t="s">
        <v>137</v>
      </c>
      <c r="F115" s="37" t="s">
        <v>38</v>
      </c>
      <c r="G115" s="84">
        <v>2250</v>
      </c>
      <c r="H115" s="84"/>
      <c r="I115" s="38">
        <f t="shared" si="25"/>
        <v>2250</v>
      </c>
    </row>
    <row r="116" spans="1:9" s="19" customFormat="1" ht="15">
      <c r="A116" s="218"/>
      <c r="B116" s="85">
        <v>5</v>
      </c>
      <c r="C116" s="73" t="s">
        <v>138</v>
      </c>
      <c r="D116" s="36" t="s">
        <v>56</v>
      </c>
      <c r="E116" s="36" t="s">
        <v>63</v>
      </c>
      <c r="F116" s="37" t="s">
        <v>41</v>
      </c>
      <c r="G116" s="38">
        <v>16593.560000000001</v>
      </c>
      <c r="H116" s="38"/>
      <c r="I116" s="38">
        <f t="shared" si="25"/>
        <v>16593.560000000001</v>
      </c>
    </row>
    <row r="117" spans="1:9" s="40" customFormat="1" ht="18.75">
      <c r="A117" s="86"/>
      <c r="B117" s="87" t="s">
        <v>139</v>
      </c>
      <c r="C117" s="88"/>
      <c r="D117" s="89"/>
      <c r="E117" s="89"/>
      <c r="F117" s="90"/>
      <c r="G117" s="91">
        <f>G8+G11+G23+G29+G36+G44+G51+G58+G68+G77+G82+G93+G99+G110</f>
        <v>376282.00000000006</v>
      </c>
      <c r="H117" s="91">
        <f t="shared" ref="H117:I117" si="26">H8+H11+H23+H29+H36+H44+H51+H58+H68+H77+H82+H93+H99+H110</f>
        <v>0</v>
      </c>
      <c r="I117" s="91">
        <f t="shared" si="26"/>
        <v>376282.00000000006</v>
      </c>
    </row>
    <row r="118" spans="1:9" s="40" customFormat="1" ht="24" customHeight="1">
      <c r="A118" s="92">
        <f ca="1">A59:G118</f>
        <v>0</v>
      </c>
      <c r="B118" s="93"/>
      <c r="C118" s="94"/>
      <c r="D118" s="95"/>
      <c r="E118" s="95"/>
      <c r="F118" s="95"/>
      <c r="G118" s="95"/>
      <c r="H118" s="95"/>
      <c r="I118" s="95"/>
    </row>
    <row r="119" spans="1:9" ht="102.75" customHeight="1">
      <c r="C119" s="221" t="s">
        <v>140</v>
      </c>
      <c r="D119" s="222"/>
      <c r="E119" s="222"/>
      <c r="F119" s="222"/>
      <c r="G119" s="222"/>
      <c r="H119" s="103"/>
      <c r="I119" s="103"/>
    </row>
    <row r="120" spans="1:9" ht="15">
      <c r="D120" s="96"/>
      <c r="E120" s="96"/>
      <c r="F120" s="97"/>
      <c r="G120" s="98"/>
      <c r="H120" s="108"/>
      <c r="I120" s="108"/>
    </row>
    <row r="121" spans="1:9" ht="15">
      <c r="D121" s="99">
        <v>600</v>
      </c>
      <c r="E121" s="99">
        <v>60016</v>
      </c>
      <c r="F121" s="99">
        <v>4210</v>
      </c>
      <c r="G121" s="98">
        <f>G42+G64</f>
        <v>5700</v>
      </c>
      <c r="H121" s="108"/>
      <c r="I121" s="108"/>
    </row>
    <row r="122" spans="1:9" ht="15">
      <c r="D122" s="99"/>
      <c r="E122" s="99"/>
      <c r="F122" s="99">
        <v>4270</v>
      </c>
      <c r="G122" s="100"/>
      <c r="H122" s="109"/>
      <c r="I122" s="109"/>
    </row>
    <row r="123" spans="1:9" ht="15">
      <c r="D123" s="99"/>
      <c r="E123" s="99"/>
      <c r="F123" s="99">
        <v>4300</v>
      </c>
      <c r="G123" s="100">
        <f>G72</f>
        <v>1200</v>
      </c>
      <c r="H123" s="109"/>
      <c r="I123" s="109"/>
    </row>
    <row r="124" spans="1:9" ht="15">
      <c r="D124" s="99">
        <v>750</v>
      </c>
      <c r="E124" s="99">
        <v>75075</v>
      </c>
      <c r="F124" s="99">
        <v>4210</v>
      </c>
      <c r="G124" s="98">
        <f>G18+G47+G56+G59+G61+G70+G78+G84+G94+G104+G16</f>
        <v>14917.609999999999</v>
      </c>
      <c r="H124" s="108"/>
      <c r="I124" s="108"/>
    </row>
    <row r="125" spans="1:9" ht="30" customHeight="1">
      <c r="D125" s="99"/>
      <c r="E125" s="99"/>
      <c r="F125" s="99">
        <v>4300</v>
      </c>
      <c r="G125" s="98">
        <f>G17+G35+G48+G60+G71+G79+G85+G95+G105+G1134+G57+G113</f>
        <v>20977.35</v>
      </c>
      <c r="H125" s="108"/>
      <c r="I125" s="108"/>
    </row>
    <row r="126" spans="1:9" ht="30" customHeight="1">
      <c r="D126" s="99">
        <v>750</v>
      </c>
      <c r="E126" s="99">
        <v>75095</v>
      </c>
      <c r="F126" s="99">
        <v>4210</v>
      </c>
      <c r="G126" s="98">
        <f>G24+G39</f>
        <v>350</v>
      </c>
      <c r="H126" s="108"/>
      <c r="I126" s="108"/>
    </row>
    <row r="127" spans="1:9" ht="30" customHeight="1">
      <c r="D127" s="99"/>
      <c r="E127" s="99"/>
      <c r="F127" s="99"/>
      <c r="G127" s="98"/>
      <c r="H127" s="108"/>
      <c r="I127" s="108"/>
    </row>
    <row r="128" spans="1:9" ht="15">
      <c r="D128" s="99"/>
      <c r="E128" s="99"/>
      <c r="F128" s="99"/>
      <c r="G128" s="100"/>
      <c r="H128" s="109"/>
      <c r="I128" s="109"/>
    </row>
    <row r="129" spans="4:9" ht="15">
      <c r="D129" s="99">
        <v>754</v>
      </c>
      <c r="E129" s="99">
        <v>75412</v>
      </c>
      <c r="F129" s="99">
        <v>2820</v>
      </c>
      <c r="G129" s="100"/>
      <c r="H129" s="109"/>
      <c r="I129" s="109"/>
    </row>
    <row r="130" spans="4:9" ht="15">
      <c r="D130" s="99"/>
      <c r="E130" s="99"/>
      <c r="F130" s="99">
        <v>4210</v>
      </c>
      <c r="G130" s="98">
        <f>G15+G26+G33+G45+G83</f>
        <v>43465.95</v>
      </c>
      <c r="H130" s="108"/>
      <c r="I130" s="108"/>
    </row>
    <row r="131" spans="4:9" ht="15">
      <c r="D131" s="99"/>
      <c r="E131" s="99"/>
      <c r="F131" s="99">
        <v>4270</v>
      </c>
      <c r="G131" s="98">
        <f>G25</f>
        <v>20000</v>
      </c>
      <c r="H131" s="108"/>
      <c r="I131" s="108"/>
    </row>
    <row r="132" spans="4:9" ht="15">
      <c r="D132" s="99"/>
      <c r="E132" s="99"/>
      <c r="F132" s="99"/>
      <c r="G132" s="100"/>
      <c r="H132" s="109"/>
      <c r="I132" s="109"/>
    </row>
    <row r="133" spans="4:9" ht="15">
      <c r="D133" s="99">
        <v>801</v>
      </c>
      <c r="E133" s="99">
        <v>80101</v>
      </c>
      <c r="F133" s="99">
        <v>4210</v>
      </c>
      <c r="G133" s="100"/>
      <c r="H133" s="109"/>
      <c r="I133" s="109"/>
    </row>
    <row r="134" spans="4:9" ht="15">
      <c r="D134" s="99"/>
      <c r="E134" s="99"/>
      <c r="F134" s="99">
        <v>4300</v>
      </c>
      <c r="G134" s="98">
        <f>G114</f>
        <v>2250</v>
      </c>
      <c r="H134" s="108"/>
      <c r="I134" s="108"/>
    </row>
    <row r="135" spans="4:9" ht="15">
      <c r="D135" s="99"/>
      <c r="E135" s="99">
        <v>80104</v>
      </c>
      <c r="F135" s="99">
        <v>4300</v>
      </c>
      <c r="G135" s="98">
        <v>2250</v>
      </c>
      <c r="H135" s="108"/>
      <c r="I135" s="108"/>
    </row>
    <row r="136" spans="4:9" ht="15">
      <c r="D136" s="99"/>
      <c r="E136" s="99"/>
      <c r="F136" s="99"/>
      <c r="G136" s="98"/>
      <c r="H136" s="108"/>
      <c r="I136" s="108"/>
    </row>
    <row r="137" spans="4:9" ht="15">
      <c r="D137" s="99">
        <v>900</v>
      </c>
      <c r="E137" s="99">
        <v>90003</v>
      </c>
      <c r="F137" s="99">
        <v>4210</v>
      </c>
      <c r="G137" s="98">
        <f>G10+G31+G38+G49+G52+G100+G90+G111+G112+G65+G69</f>
        <v>8600</v>
      </c>
      <c r="H137" s="108"/>
      <c r="I137" s="108"/>
    </row>
    <row r="138" spans="4:9" ht="15">
      <c r="D138" s="99"/>
      <c r="E138" s="99"/>
      <c r="F138" s="99">
        <v>4300</v>
      </c>
      <c r="G138" s="98">
        <f>G21+G32+G75+G97+G101</f>
        <v>9950</v>
      </c>
      <c r="H138" s="108"/>
      <c r="I138" s="108"/>
    </row>
    <row r="139" spans="4:9" ht="15">
      <c r="D139" s="99"/>
      <c r="E139" s="99"/>
      <c r="F139" s="99"/>
      <c r="G139" s="100"/>
      <c r="H139" s="109"/>
      <c r="I139" s="109"/>
    </row>
    <row r="140" spans="4:9" ht="15">
      <c r="D140" s="99">
        <v>900</v>
      </c>
      <c r="E140" s="99">
        <v>90004</v>
      </c>
      <c r="F140" s="99">
        <v>4210</v>
      </c>
      <c r="G140" s="100">
        <f>G107</f>
        <v>2400</v>
      </c>
      <c r="H140" s="109"/>
      <c r="I140" s="109"/>
    </row>
    <row r="141" spans="4:9" ht="15">
      <c r="D141" s="99"/>
      <c r="E141" s="99"/>
      <c r="F141" s="99">
        <v>4300</v>
      </c>
      <c r="G141" s="100"/>
      <c r="H141" s="109"/>
      <c r="I141" s="109"/>
    </row>
    <row r="142" spans="4:9" ht="15">
      <c r="D142" s="99"/>
      <c r="E142" s="99"/>
      <c r="F142" s="99">
        <v>6050</v>
      </c>
      <c r="G142" s="100">
        <f>G30</f>
        <v>15500</v>
      </c>
      <c r="H142" s="109"/>
      <c r="I142" s="109"/>
    </row>
    <row r="143" spans="4:9" ht="15">
      <c r="D143" s="99"/>
      <c r="E143" s="99"/>
      <c r="F143" s="99"/>
      <c r="G143" s="100"/>
      <c r="H143" s="109"/>
      <c r="I143" s="109"/>
    </row>
    <row r="144" spans="4:9" ht="15">
      <c r="D144" s="99"/>
      <c r="E144" s="99"/>
      <c r="F144" s="99"/>
      <c r="G144" s="100"/>
      <c r="H144" s="109"/>
      <c r="I144" s="109"/>
    </row>
    <row r="145" spans="4:9" ht="15">
      <c r="D145" s="99">
        <v>900</v>
      </c>
      <c r="E145" s="99">
        <v>90015</v>
      </c>
      <c r="F145" s="99">
        <v>4300</v>
      </c>
      <c r="G145" s="100"/>
      <c r="H145" s="109"/>
      <c r="I145" s="109"/>
    </row>
    <row r="146" spans="4:9" ht="15">
      <c r="D146" s="99"/>
      <c r="E146" s="99"/>
      <c r="F146" s="99">
        <v>6050</v>
      </c>
      <c r="G146" s="100">
        <f>G96</f>
        <v>10285.52</v>
      </c>
      <c r="H146" s="109"/>
      <c r="I146" s="109"/>
    </row>
    <row r="147" spans="4:9" ht="15">
      <c r="D147" s="99"/>
      <c r="E147" s="99"/>
      <c r="F147" s="99"/>
      <c r="G147" s="100"/>
      <c r="H147" s="109"/>
      <c r="I147" s="109"/>
    </row>
    <row r="148" spans="4:9" ht="15">
      <c r="D148" s="99">
        <v>900</v>
      </c>
      <c r="E148" s="99">
        <v>90095</v>
      </c>
      <c r="F148" s="99">
        <v>4300</v>
      </c>
      <c r="G148" s="98">
        <f>G9</f>
        <v>13023.77</v>
      </c>
      <c r="H148" s="108"/>
      <c r="I148" s="108"/>
    </row>
    <row r="149" spans="4:9" ht="15">
      <c r="D149" s="99"/>
      <c r="E149" s="99"/>
      <c r="F149" s="99"/>
      <c r="G149" s="100"/>
      <c r="H149" s="109"/>
      <c r="I149" s="109"/>
    </row>
    <row r="150" spans="4:9" ht="15">
      <c r="D150" s="99">
        <v>921</v>
      </c>
      <c r="E150" s="99">
        <v>92105</v>
      </c>
      <c r="F150" s="99">
        <v>4300</v>
      </c>
      <c r="G150" s="100"/>
      <c r="H150" s="109"/>
      <c r="I150" s="109"/>
    </row>
    <row r="151" spans="4:9" ht="15">
      <c r="D151" s="99"/>
      <c r="E151" s="99"/>
      <c r="F151" s="99"/>
      <c r="G151" s="100"/>
      <c r="H151" s="109"/>
      <c r="I151" s="109"/>
    </row>
    <row r="152" spans="4:9" ht="15">
      <c r="D152" s="99"/>
      <c r="E152" s="99"/>
      <c r="F152" s="99"/>
      <c r="G152" s="100"/>
      <c r="H152" s="109"/>
      <c r="I152" s="109"/>
    </row>
    <row r="153" spans="4:9" ht="15">
      <c r="D153" s="99"/>
      <c r="E153" s="99"/>
      <c r="F153" s="99"/>
      <c r="G153" s="100"/>
      <c r="H153" s="109"/>
      <c r="I153" s="109"/>
    </row>
    <row r="154" spans="4:9" ht="15">
      <c r="D154" s="99"/>
      <c r="E154" s="99"/>
      <c r="F154" s="99"/>
      <c r="G154" s="100"/>
      <c r="H154" s="109"/>
      <c r="I154" s="109"/>
    </row>
    <row r="155" spans="4:9" ht="15">
      <c r="D155" s="99">
        <v>921</v>
      </c>
      <c r="E155" s="99">
        <v>92109</v>
      </c>
      <c r="F155" s="99">
        <v>4210</v>
      </c>
      <c r="G155" s="98">
        <f>G22+G53+G74+G91+G109+G116</f>
        <v>28987.78</v>
      </c>
      <c r="H155" s="108"/>
      <c r="I155" s="108"/>
    </row>
    <row r="156" spans="4:9" ht="15">
      <c r="D156" s="99">
        <v>921</v>
      </c>
      <c r="E156" s="99">
        <v>92109</v>
      </c>
      <c r="F156" s="99">
        <v>4270</v>
      </c>
      <c r="G156" s="100"/>
      <c r="H156" s="109"/>
      <c r="I156" s="109"/>
    </row>
    <row r="157" spans="4:9" ht="15">
      <c r="D157" s="99">
        <v>921</v>
      </c>
      <c r="E157" s="99">
        <v>92109</v>
      </c>
      <c r="F157" s="99">
        <v>4300</v>
      </c>
      <c r="G157" s="98">
        <f>G37+G54+G73</f>
        <v>7550</v>
      </c>
      <c r="H157" s="108"/>
      <c r="I157" s="108"/>
    </row>
    <row r="158" spans="4:9" ht="15">
      <c r="D158" s="99"/>
      <c r="E158" s="99"/>
      <c r="F158" s="99"/>
      <c r="G158" s="100"/>
      <c r="H158" s="109"/>
      <c r="I158" s="109"/>
    </row>
    <row r="159" spans="4:9" ht="15">
      <c r="D159" s="99"/>
      <c r="E159" s="99"/>
      <c r="F159" s="99"/>
      <c r="G159" s="100"/>
      <c r="H159" s="109"/>
      <c r="I159" s="109"/>
    </row>
    <row r="160" spans="4:9" ht="12" customHeight="1">
      <c r="D160" s="99"/>
      <c r="E160" s="99"/>
      <c r="F160" s="99"/>
      <c r="G160" s="100"/>
      <c r="H160" s="109"/>
      <c r="I160" s="109"/>
    </row>
    <row r="161" spans="4:9" ht="15">
      <c r="D161" s="99">
        <v>921</v>
      </c>
      <c r="E161" s="99">
        <v>92195</v>
      </c>
      <c r="F161" s="99">
        <v>4210</v>
      </c>
      <c r="G161" s="98">
        <f>G86+G88</f>
        <v>1000</v>
      </c>
      <c r="H161" s="108"/>
      <c r="I161" s="108"/>
    </row>
    <row r="162" spans="4:9" ht="15">
      <c r="D162" s="99">
        <v>921</v>
      </c>
      <c r="E162" s="99">
        <v>92195</v>
      </c>
      <c r="F162" s="99">
        <v>4300</v>
      </c>
      <c r="G162" s="98">
        <f>G19+G20+G27+G87+G89+G106</f>
        <v>10800</v>
      </c>
      <c r="H162" s="108"/>
      <c r="I162" s="108"/>
    </row>
    <row r="163" spans="4:9" ht="15">
      <c r="D163" s="99"/>
      <c r="E163" s="99"/>
      <c r="F163" s="99"/>
      <c r="G163" s="100"/>
      <c r="H163" s="109"/>
      <c r="I163" s="109"/>
    </row>
    <row r="164" spans="4:9" ht="15">
      <c r="D164" s="99">
        <v>926</v>
      </c>
      <c r="E164" s="99">
        <v>92601</v>
      </c>
      <c r="F164" s="99">
        <v>6050</v>
      </c>
      <c r="G164" s="100">
        <f>G81</f>
        <v>11803.71</v>
      </c>
      <c r="H164" s="109"/>
      <c r="I164" s="109"/>
    </row>
    <row r="165" spans="4:9" ht="15">
      <c r="D165" s="99"/>
      <c r="E165" s="99"/>
      <c r="F165" s="99"/>
      <c r="G165" s="100"/>
      <c r="H165" s="109"/>
      <c r="I165" s="109"/>
    </row>
    <row r="166" spans="4:9" ht="15">
      <c r="D166" s="99"/>
      <c r="E166" s="99"/>
      <c r="F166" s="99"/>
      <c r="G166" s="100"/>
      <c r="H166" s="109"/>
      <c r="I166" s="109"/>
    </row>
    <row r="167" spans="4:9" ht="15">
      <c r="D167" s="99"/>
      <c r="E167" s="99"/>
      <c r="F167" s="99"/>
      <c r="G167" s="100"/>
      <c r="H167" s="109"/>
      <c r="I167" s="109"/>
    </row>
    <row r="168" spans="4:9" ht="15">
      <c r="D168" s="99"/>
      <c r="E168" s="99"/>
      <c r="F168" s="99"/>
      <c r="G168" s="100"/>
      <c r="H168" s="109"/>
      <c r="I168" s="109"/>
    </row>
    <row r="169" spans="4:9" ht="15">
      <c r="D169" s="99"/>
      <c r="E169" s="99"/>
      <c r="F169" s="99"/>
      <c r="G169" s="100"/>
      <c r="H169" s="109"/>
      <c r="I169" s="109"/>
    </row>
    <row r="170" spans="4:9" ht="15">
      <c r="D170" s="99">
        <v>926</v>
      </c>
      <c r="E170" s="99">
        <v>92695</v>
      </c>
      <c r="F170" s="99">
        <v>4210</v>
      </c>
      <c r="G170" s="98">
        <f>G28+G41+G43+G46+G62+G63+G66+G67+G80+G102</f>
        <v>24151</v>
      </c>
      <c r="H170" s="108"/>
      <c r="I170" s="108"/>
    </row>
    <row r="171" spans="4:9" ht="15">
      <c r="D171" s="99"/>
      <c r="E171" s="99"/>
      <c r="F171" s="99">
        <v>4270</v>
      </c>
      <c r="G171" s="98">
        <f>G34</f>
        <v>2000</v>
      </c>
      <c r="H171" s="108"/>
      <c r="I171" s="108"/>
    </row>
    <row r="172" spans="4:9" ht="15">
      <c r="D172" s="99"/>
      <c r="E172" s="99"/>
      <c r="F172" s="99">
        <v>4300</v>
      </c>
      <c r="G172" s="98">
        <f>G13+G76+G98+G103</f>
        <v>14349</v>
      </c>
      <c r="H172" s="108"/>
      <c r="I172" s="108"/>
    </row>
    <row r="173" spans="4:9" ht="26.25" customHeight="1">
      <c r="D173" s="99">
        <v>926</v>
      </c>
      <c r="E173" s="99">
        <v>92695</v>
      </c>
      <c r="F173" s="99">
        <v>6050</v>
      </c>
      <c r="G173" s="98">
        <f>G12+G40+G50+G55+G92+G108</f>
        <v>104770.31</v>
      </c>
      <c r="H173" s="108"/>
      <c r="I173" s="108"/>
    </row>
    <row r="174" spans="4:9" ht="18.75">
      <c r="D174" s="223" t="s">
        <v>3</v>
      </c>
      <c r="E174" s="224"/>
      <c r="F174" s="225"/>
      <c r="G174" s="101">
        <f>SUM(G120:G173)</f>
        <v>376281.99999999994</v>
      </c>
      <c r="H174" s="110"/>
      <c r="I174" s="110"/>
    </row>
    <row r="175" spans="4:9">
      <c r="D175" s="100"/>
      <c r="E175" s="100"/>
      <c r="F175" s="100"/>
      <c r="G175" s="100"/>
      <c r="H175" s="109"/>
      <c r="I175" s="109"/>
    </row>
    <row r="177" spans="1:17" ht="16.5" customHeight="1"/>
    <row r="178" spans="1:17" s="102" customFormat="1" ht="16.5" customHeight="1">
      <c r="A178" s="14"/>
      <c r="B178" s="93"/>
      <c r="C178" s="94"/>
      <c r="D178" s="95"/>
      <c r="E178" s="95"/>
      <c r="F178" s="95"/>
      <c r="G178" s="95"/>
      <c r="H178" s="95"/>
      <c r="I178" s="95"/>
      <c r="J178" s="16"/>
      <c r="K178" s="16"/>
      <c r="L178" s="16"/>
      <c r="M178" s="16"/>
      <c r="N178" s="16"/>
      <c r="O178" s="16"/>
      <c r="P178" s="16"/>
      <c r="Q178" s="16"/>
    </row>
    <row r="182" spans="1:17" s="102" customFormat="1" ht="5.25" customHeight="1">
      <c r="A182" s="14"/>
      <c r="B182" s="93"/>
      <c r="C182" s="94"/>
      <c r="D182" s="95"/>
      <c r="E182" s="95"/>
      <c r="F182" s="95"/>
      <c r="G182" s="95"/>
      <c r="H182" s="95"/>
      <c r="I182" s="95"/>
      <c r="J182" s="16"/>
      <c r="K182" s="16"/>
      <c r="L182" s="16"/>
      <c r="M182" s="16"/>
      <c r="N182" s="16"/>
      <c r="O182" s="16"/>
      <c r="P182" s="16"/>
      <c r="Q182" s="16"/>
    </row>
    <row r="183" spans="1:17" s="102" customFormat="1" ht="12.75" hidden="1" customHeight="1">
      <c r="A183" s="14"/>
      <c r="B183" s="93"/>
      <c r="C183" s="94"/>
      <c r="D183" s="95"/>
      <c r="E183" s="95"/>
      <c r="F183" s="95"/>
      <c r="G183" s="95"/>
      <c r="H183" s="95"/>
      <c r="I183" s="95"/>
      <c r="J183" s="16"/>
      <c r="K183" s="16"/>
      <c r="L183" s="16"/>
      <c r="M183" s="16"/>
      <c r="N183" s="16"/>
      <c r="O183" s="16"/>
      <c r="P183" s="16"/>
      <c r="Q183" s="16"/>
    </row>
    <row r="184" spans="1:17" s="102" customFormat="1" ht="12.75" customHeight="1">
      <c r="A184" s="14"/>
      <c r="B184" s="93"/>
      <c r="C184" s="94"/>
      <c r="D184" s="95"/>
      <c r="E184" s="95"/>
      <c r="F184" s="95"/>
      <c r="G184" s="95"/>
      <c r="H184" s="95"/>
      <c r="I184" s="95"/>
      <c r="J184" s="16"/>
      <c r="K184" s="16"/>
      <c r="L184" s="16"/>
      <c r="M184" s="16"/>
      <c r="N184" s="16"/>
      <c r="O184" s="16"/>
      <c r="P184" s="16"/>
      <c r="Q184" s="16"/>
    </row>
    <row r="185" spans="1:17" s="102" customFormat="1" ht="40.5" customHeight="1">
      <c r="A185" s="14"/>
      <c r="B185" s="93"/>
      <c r="C185" s="94"/>
      <c r="D185" s="95"/>
      <c r="E185" s="95"/>
      <c r="F185" s="95"/>
      <c r="G185" s="95"/>
      <c r="H185" s="95"/>
      <c r="I185" s="95"/>
      <c r="J185" s="16"/>
      <c r="K185" s="16"/>
      <c r="L185" s="16"/>
      <c r="M185" s="16"/>
      <c r="N185" s="16"/>
      <c r="O185" s="16"/>
      <c r="P185" s="16"/>
      <c r="Q185" s="16"/>
    </row>
    <row r="211" spans="1:17" s="102" customFormat="1" ht="4.5" hidden="1" customHeight="1" thickBot="1">
      <c r="A211" s="14"/>
      <c r="B211" s="93"/>
      <c r="C211" s="94"/>
      <c r="D211" s="95"/>
      <c r="E211" s="95"/>
      <c r="F211" s="95"/>
      <c r="G211" s="95"/>
      <c r="H211" s="95"/>
      <c r="I211" s="95"/>
      <c r="J211" s="16"/>
      <c r="K211" s="16"/>
      <c r="L211" s="16"/>
      <c r="M211" s="16"/>
      <c r="N211" s="16"/>
      <c r="O211" s="16"/>
      <c r="P211" s="16"/>
      <c r="Q211" s="16"/>
    </row>
    <row r="212" spans="1:17" s="102" customFormat="1" ht="12.75" hidden="1" customHeight="1">
      <c r="A212" s="14"/>
      <c r="B212" s="93"/>
      <c r="C212" s="94"/>
      <c r="D212" s="95"/>
      <c r="E212" s="95"/>
      <c r="F212" s="95"/>
      <c r="G212" s="95"/>
      <c r="H212" s="95"/>
      <c r="I212" s="95"/>
      <c r="J212" s="16"/>
      <c r="K212" s="16"/>
      <c r="L212" s="16"/>
      <c r="M212" s="16"/>
      <c r="N212" s="16"/>
      <c r="O212" s="16"/>
      <c r="P212" s="16"/>
      <c r="Q212" s="16"/>
    </row>
    <row r="214" spans="1:17" s="102" customFormat="1" ht="45.75" customHeight="1">
      <c r="A214" s="14"/>
      <c r="B214" s="93"/>
      <c r="C214" s="94"/>
      <c r="D214" s="95"/>
      <c r="E214" s="95"/>
      <c r="F214" s="95"/>
      <c r="G214" s="95"/>
      <c r="H214" s="95"/>
      <c r="I214" s="95"/>
      <c r="J214" s="16"/>
      <c r="K214" s="16"/>
      <c r="L214" s="16"/>
      <c r="M214" s="16"/>
      <c r="N214" s="16"/>
      <c r="O214" s="16"/>
      <c r="P214" s="16"/>
      <c r="Q214" s="16"/>
    </row>
    <row r="219" spans="1:17" s="102" customFormat="1" ht="24" customHeight="1">
      <c r="A219" s="14"/>
      <c r="B219" s="93"/>
      <c r="C219" s="94"/>
      <c r="D219" s="95"/>
      <c r="E219" s="95"/>
      <c r="F219" s="95"/>
      <c r="G219" s="95"/>
      <c r="H219" s="95"/>
      <c r="I219" s="95"/>
      <c r="J219" s="16"/>
      <c r="K219" s="16"/>
      <c r="L219" s="16"/>
      <c r="M219" s="16"/>
      <c r="N219" s="16"/>
      <c r="O219" s="16"/>
      <c r="P219" s="16"/>
      <c r="Q219" s="16"/>
    </row>
    <row r="224" spans="1:17" s="102" customFormat="1" ht="24" customHeight="1">
      <c r="A224" s="14"/>
      <c r="B224" s="93"/>
      <c r="C224" s="94"/>
      <c r="D224" s="95"/>
      <c r="E224" s="95"/>
      <c r="F224" s="95"/>
      <c r="G224" s="95"/>
      <c r="H224" s="95"/>
      <c r="I224" s="95"/>
      <c r="J224" s="16"/>
      <c r="K224" s="16"/>
      <c r="L224" s="16"/>
      <c r="M224" s="16"/>
      <c r="N224" s="16"/>
      <c r="O224" s="16"/>
      <c r="P224" s="16"/>
      <c r="Q224" s="16"/>
    </row>
    <row r="226" spans="10:10" ht="24.75" customHeight="1"/>
    <row r="228" spans="10:10" ht="36.75" customHeight="1"/>
    <row r="229" spans="10:10" ht="18" customHeight="1"/>
    <row r="231" spans="10:10" ht="42" customHeight="1"/>
    <row r="233" spans="10:10">
      <c r="J233" s="19" t="s">
        <v>2</v>
      </c>
    </row>
    <row r="234" spans="10:10" ht="19.5" customHeight="1"/>
    <row r="235" spans="10:10" ht="27.75" customHeight="1"/>
    <row r="238" spans="10:10" ht="24" customHeight="1"/>
    <row r="242" spans="1:17" s="102" customFormat="1" ht="12.75" hidden="1" customHeight="1">
      <c r="A242" s="14"/>
      <c r="B242" s="93"/>
      <c r="C242" s="94"/>
      <c r="D242" s="95"/>
      <c r="E242" s="95"/>
      <c r="F242" s="95"/>
      <c r="G242" s="95"/>
      <c r="H242" s="95"/>
      <c r="I242" s="95"/>
      <c r="J242" s="16"/>
      <c r="K242" s="16"/>
      <c r="L242" s="16"/>
      <c r="M242" s="16"/>
      <c r="N242" s="16"/>
      <c r="O242" s="16"/>
      <c r="P242" s="16"/>
      <c r="Q242" s="16"/>
    </row>
  </sheetData>
  <mergeCells count="52">
    <mergeCell ref="A111:A116"/>
    <mergeCell ref="B114:B115"/>
    <mergeCell ref="C114:C115"/>
    <mergeCell ref="C119:G119"/>
    <mergeCell ref="D174:F174"/>
    <mergeCell ref="A94:A98"/>
    <mergeCell ref="C94:C95"/>
    <mergeCell ref="A100:A108"/>
    <mergeCell ref="B100:B101"/>
    <mergeCell ref="C100:C101"/>
    <mergeCell ref="B102:B103"/>
    <mergeCell ref="C102:C103"/>
    <mergeCell ref="B104:B105"/>
    <mergeCell ref="C104:C105"/>
    <mergeCell ref="A83:A91"/>
    <mergeCell ref="B84:B85"/>
    <mergeCell ref="C84:C85"/>
    <mergeCell ref="B86:B87"/>
    <mergeCell ref="C86:C87"/>
    <mergeCell ref="B88:B89"/>
    <mergeCell ref="C88:C89"/>
    <mergeCell ref="A69:A76"/>
    <mergeCell ref="B70:B71"/>
    <mergeCell ref="C70:C71"/>
    <mergeCell ref="A78:A80"/>
    <mergeCell ref="B78:B79"/>
    <mergeCell ref="C78:C79"/>
    <mergeCell ref="A59:A67"/>
    <mergeCell ref="B59:B60"/>
    <mergeCell ref="C59:C60"/>
    <mergeCell ref="A24:A28"/>
    <mergeCell ref="C25:C26"/>
    <mergeCell ref="A30:A35"/>
    <mergeCell ref="A37:A40"/>
    <mergeCell ref="A45:A50"/>
    <mergeCell ref="B47:B48"/>
    <mergeCell ref="C47:C48"/>
    <mergeCell ref="A52:A57"/>
    <mergeCell ref="B53:B54"/>
    <mergeCell ref="C53:C54"/>
    <mergeCell ref="B56:B57"/>
    <mergeCell ref="C56:C57"/>
    <mergeCell ref="C1:I1"/>
    <mergeCell ref="C2:I2"/>
    <mergeCell ref="A4:I4"/>
    <mergeCell ref="A5:I5"/>
    <mergeCell ref="A12:A22"/>
    <mergeCell ref="B16:B17"/>
    <mergeCell ref="C16:C17"/>
    <mergeCell ref="A9:A10"/>
    <mergeCell ref="C13:C14"/>
    <mergeCell ref="B13:B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Height="3" orientation="portrait" horizontalDpi="4294967295" verticalDpi="4294967295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7 przychody- stan</vt:lpstr>
      <vt:lpstr>9 dotacje  </vt:lpstr>
      <vt:lpstr>11 wiejskie -stan</vt:lpstr>
      <vt:lpstr>'11 wiejskie -stan'!Obszar_wydruku</vt:lpstr>
      <vt:lpstr>'7 przychody- stan'!Obszar_wydruku</vt:lpstr>
      <vt:lpstr>'9 dotacje  '!Obszar_wydruku</vt:lpstr>
      <vt:lpstr>'11 wiejskie -stan'!Tytuły_wydruku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2020-02-17T14:45:34Z</dcterms:modified>
</cp:coreProperties>
</file>