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aN\Documents\"/>
    </mc:Choice>
  </mc:AlternateContent>
  <bookViews>
    <workbookView xWindow="0" yWindow="0" windowWidth="21600" windowHeight="9735" firstSheet="2" activeTab="5"/>
  </bookViews>
  <sheets>
    <sheet name="Wydatki" sheetId="1" r:id="rId1"/>
    <sheet name="Dochody" sheetId="2" r:id="rId2"/>
    <sheet name="rachunek wyodrębniony" sheetId="3" r:id="rId3"/>
    <sheet name="szkoła w liczbach" sheetId="4" r:id="rId4"/>
    <sheet name="Tabelaryczne 2023" sheetId="5" r:id="rId5"/>
    <sheet name="stan mienia 2022" sheetId="6" r:id="rId6"/>
  </sheets>
  <definedNames>
    <definedName name="_xlnm.Print_Area" localSheetId="0">Wydatki!$B$12:$C$91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5" l="1"/>
  <c r="G94" i="5"/>
  <c r="G90" i="5"/>
  <c r="G60" i="5"/>
  <c r="G47" i="5"/>
  <c r="G36" i="5"/>
  <c r="G12" i="5"/>
  <c r="G24" i="5"/>
  <c r="G25" i="5"/>
  <c r="G26" i="5"/>
  <c r="G27" i="5"/>
  <c r="G28" i="5"/>
  <c r="G23" i="5"/>
  <c r="E45" i="6"/>
  <c r="D14" i="2" l="1"/>
  <c r="E17" i="3"/>
  <c r="C19" i="3"/>
  <c r="D30" i="1" l="1"/>
  <c r="D19" i="1"/>
  <c r="C80" i="1"/>
  <c r="C54" i="1" l="1"/>
  <c r="C48" i="1" l="1"/>
  <c r="D48" i="1" s="1"/>
  <c r="E44" i="6" l="1"/>
  <c r="F106" i="5" l="1"/>
  <c r="E106" i="5"/>
  <c r="G105" i="5"/>
  <c r="E74" i="5"/>
  <c r="F129" i="5"/>
  <c r="E129" i="5"/>
  <c r="F11" i="2"/>
  <c r="E13" i="2"/>
  <c r="D13" i="2"/>
  <c r="G129" i="5" l="1"/>
  <c r="F13" i="2"/>
  <c r="C109" i="1"/>
  <c r="C86" i="1" l="1"/>
  <c r="C65" i="1" l="1"/>
  <c r="C33" i="1" l="1"/>
  <c r="D86" i="1"/>
  <c r="D85" i="1"/>
  <c r="C14" i="1"/>
  <c r="D14" i="1" l="1"/>
  <c r="G100" i="5"/>
  <c r="E102" i="5"/>
  <c r="F74" i="5"/>
  <c r="F70" i="5"/>
  <c r="E70" i="5"/>
  <c r="G59" i="5"/>
  <c r="G61" i="5"/>
  <c r="G62" i="5"/>
  <c r="G63" i="5"/>
  <c r="G64" i="5"/>
  <c r="G65" i="5"/>
  <c r="G66" i="5"/>
  <c r="G67" i="5"/>
  <c r="G68" i="5"/>
  <c r="G69" i="5"/>
  <c r="G71" i="5"/>
  <c r="G55" i="5"/>
  <c r="G31" i="5"/>
  <c r="G70" i="5" l="1"/>
  <c r="D33" i="1" l="1"/>
  <c r="D84" i="1"/>
  <c r="E34" i="5" l="1"/>
  <c r="G127" i="5" l="1"/>
  <c r="G33" i="5" l="1"/>
  <c r="G32" i="5"/>
  <c r="G56" i="5"/>
  <c r="E92" i="5" l="1"/>
  <c r="G81" i="5"/>
  <c r="D89" i="1" l="1"/>
  <c r="D25" i="1"/>
  <c r="D32" i="1"/>
  <c r="D45" i="1" l="1"/>
  <c r="G103" i="5" l="1"/>
  <c r="F58" i="5"/>
  <c r="B20" i="4" l="1"/>
  <c r="G85" i="5" l="1"/>
  <c r="G57" i="5"/>
  <c r="G48" i="5"/>
  <c r="G54" i="5"/>
  <c r="G42" i="5"/>
  <c r="G16" i="5"/>
  <c r="G17" i="5"/>
  <c r="F9" i="5"/>
  <c r="F10" i="5" s="1"/>
  <c r="E9" i="5"/>
  <c r="G8" i="5"/>
  <c r="G7" i="5"/>
  <c r="E10" i="5" l="1"/>
  <c r="G9" i="5"/>
  <c r="G10" i="5" s="1"/>
  <c r="D54" i="1"/>
  <c r="G53" i="5" l="1"/>
  <c r="G41" i="5"/>
  <c r="G30" i="5"/>
  <c r="G106" i="5" l="1"/>
  <c r="G11" i="5"/>
  <c r="G13" i="5"/>
  <c r="G14" i="5"/>
  <c r="G15" i="5"/>
  <c r="G18" i="5"/>
  <c r="G19" i="5"/>
  <c r="G20" i="5"/>
  <c r="G21" i="5"/>
  <c r="G22" i="5"/>
  <c r="G29" i="5"/>
  <c r="F34" i="5"/>
  <c r="G35" i="5"/>
  <c r="G37" i="5"/>
  <c r="G38" i="5"/>
  <c r="G39" i="5"/>
  <c r="G40" i="5"/>
  <c r="G43" i="5"/>
  <c r="G44" i="5"/>
  <c r="G45" i="5"/>
  <c r="G46" i="5"/>
  <c r="G49" i="5"/>
  <c r="G50" i="5"/>
  <c r="G51" i="5"/>
  <c r="G52" i="5"/>
  <c r="E58" i="5"/>
  <c r="G72" i="5"/>
  <c r="G73" i="5"/>
  <c r="G75" i="5"/>
  <c r="G76" i="5"/>
  <c r="G77" i="5"/>
  <c r="G78" i="5"/>
  <c r="G79" i="5"/>
  <c r="G80" i="5"/>
  <c r="G82" i="5"/>
  <c r="G83" i="5"/>
  <c r="G84" i="5"/>
  <c r="E86" i="5"/>
  <c r="F86" i="5"/>
  <c r="G87" i="5"/>
  <c r="G88" i="5"/>
  <c r="G89" i="5"/>
  <c r="G91" i="5"/>
  <c r="F92" i="5"/>
  <c r="G93" i="5"/>
  <c r="G95" i="5"/>
  <c r="G96" i="5"/>
  <c r="G97" i="5"/>
  <c r="G98" i="5"/>
  <c r="G99" i="5"/>
  <c r="G101" i="5"/>
  <c r="F102" i="5"/>
  <c r="E104" i="5"/>
  <c r="F104" i="5"/>
  <c r="F107" i="5" l="1"/>
  <c r="F108" i="5" s="1"/>
  <c r="E107" i="5"/>
  <c r="E108" i="5" s="1"/>
  <c r="G102" i="5"/>
  <c r="G104" i="5"/>
  <c r="G74" i="5"/>
  <c r="G92" i="5"/>
  <c r="G86" i="5"/>
  <c r="G34" i="5"/>
  <c r="G58" i="5"/>
  <c r="G107" i="5" l="1"/>
  <c r="C25" i="3"/>
  <c r="D65" i="1" l="1"/>
  <c r="C31" i="3" l="1"/>
  <c r="D82" i="1" l="1"/>
  <c r="D80" i="1"/>
  <c r="D79" i="1"/>
  <c r="D78" i="1"/>
  <c r="D83" i="1" l="1"/>
  <c r="D64" i="1" l="1"/>
  <c r="C45" i="1"/>
  <c r="D31" i="1" l="1"/>
  <c r="D28" i="1"/>
  <c r="D26" i="1"/>
  <c r="C22" i="1"/>
  <c r="C90" i="1" s="1"/>
  <c r="F25" i="2" l="1"/>
  <c r="D42" i="6" l="1"/>
  <c r="C44" i="6"/>
  <c r="C13" i="3" l="1"/>
  <c r="D13" i="3"/>
  <c r="D19" i="3"/>
  <c r="E14" i="3"/>
  <c r="E9" i="3"/>
  <c r="E10" i="3"/>
  <c r="E11" i="3"/>
  <c r="E12" i="3"/>
  <c r="E15" i="3"/>
  <c r="E16" i="3"/>
  <c r="E18" i="3"/>
  <c r="E8" i="3"/>
  <c r="E9" i="2"/>
  <c r="E14" i="2" s="1"/>
  <c r="C21" i="3" l="1"/>
  <c r="E19" i="3"/>
  <c r="E13" i="3"/>
  <c r="G124" i="5" l="1"/>
  <c r="G123" i="5"/>
  <c r="B9" i="4" l="1"/>
  <c r="C31" i="4"/>
  <c r="B31" i="4"/>
  <c r="F125" i="5"/>
  <c r="F130" i="5" s="1"/>
  <c r="E125" i="5"/>
  <c r="G125" i="5" l="1"/>
  <c r="G130" i="5" s="1"/>
  <c r="F132" i="5"/>
  <c r="E132" i="5" l="1"/>
  <c r="G132" i="5" s="1"/>
  <c r="D31" i="4"/>
  <c r="D28" i="4"/>
  <c r="D27" i="4"/>
  <c r="G108" i="5" l="1"/>
  <c r="D21" i="3"/>
  <c r="E25" i="2"/>
  <c r="D25" i="2"/>
  <c r="F8" i="2"/>
  <c r="F7" i="2"/>
  <c r="D9" i="2"/>
  <c r="F9" i="2" l="1"/>
  <c r="F14" i="2"/>
  <c r="E21" i="3"/>
  <c r="D22" i="1" l="1"/>
  <c r="D90" i="1" s="1"/>
</calcChain>
</file>

<file path=xl/sharedStrings.xml><?xml version="1.0" encoding="utf-8"?>
<sst xmlns="http://schemas.openxmlformats.org/spreadsheetml/2006/main" count="361" uniqueCount="250">
  <si>
    <t xml:space="preserve">INFORMACJA O WYKONANIU PLANU FINANSOWEGO </t>
  </si>
  <si>
    <t xml:space="preserve">ZESPOŁU SZKÓŁ W KLESZCZEWIE </t>
  </si>
  <si>
    <t>WYDATKI</t>
  </si>
  <si>
    <t>§</t>
  </si>
  <si>
    <t xml:space="preserve"> wydatki</t>
  </si>
  <si>
    <t>Zakup energii</t>
  </si>
  <si>
    <t>Zakup usług pozostałych</t>
  </si>
  <si>
    <t>Podróże służbowe krajowe</t>
  </si>
  <si>
    <t>Różne opłaty i składki</t>
  </si>
  <si>
    <t>Odpis na zakładowy fundusz świadczeń socjalnych</t>
  </si>
  <si>
    <t>Razem</t>
  </si>
  <si>
    <t>DOCHODY</t>
  </si>
  <si>
    <t>rozdział</t>
  </si>
  <si>
    <t>opis</t>
  </si>
  <si>
    <t>plan</t>
  </si>
  <si>
    <t>wykonanie</t>
  </si>
  <si>
    <t>%</t>
  </si>
  <si>
    <t>0920</t>
  </si>
  <si>
    <t>0970</t>
  </si>
  <si>
    <t>0660</t>
  </si>
  <si>
    <t>Razem szkoły podstawowe</t>
  </si>
  <si>
    <t>Wpływy z opłat za korzystanie z wychowania przedszkolnego</t>
  </si>
  <si>
    <t>Razem  przedszkola</t>
  </si>
  <si>
    <t>OGÓŁEM</t>
  </si>
  <si>
    <t>z tytyłu dochodów budżetowych</t>
  </si>
  <si>
    <t>należności od  rodziców</t>
  </si>
  <si>
    <t xml:space="preserve">nadpłaty </t>
  </si>
  <si>
    <t xml:space="preserve"> opłaty za pobyt w przedszkolu</t>
  </si>
  <si>
    <t>odsetki  za nieterminowe wpłaty</t>
  </si>
  <si>
    <t>l.p.</t>
  </si>
  <si>
    <t>stołówka</t>
  </si>
  <si>
    <t>różna działalność</t>
  </si>
  <si>
    <t>wpływy za wyżywienie</t>
  </si>
  <si>
    <t>dorośli za przygotowanie posiłku</t>
  </si>
  <si>
    <t>odsetki bankowe</t>
  </si>
  <si>
    <t>Razem wpływy</t>
  </si>
  <si>
    <t>wydatki na żywność</t>
  </si>
  <si>
    <t xml:space="preserve">razem wydatki  </t>
  </si>
  <si>
    <t>Należności</t>
  </si>
  <si>
    <t xml:space="preserve">nadpłaty za wyżywienie </t>
  </si>
  <si>
    <t>Zobowiązania</t>
  </si>
  <si>
    <t>za wyżywienie  /dzieci z przedszkola/</t>
  </si>
  <si>
    <t>liczba etatów</t>
  </si>
  <si>
    <t>dyplomowani</t>
  </si>
  <si>
    <t>mianowani</t>
  </si>
  <si>
    <t>razem</t>
  </si>
  <si>
    <t>pozostali pracownicy</t>
  </si>
  <si>
    <t>księgowy</t>
  </si>
  <si>
    <t>sekretarz</t>
  </si>
  <si>
    <t>intendent</t>
  </si>
  <si>
    <t>woźny</t>
  </si>
  <si>
    <t>woźne oddziałowe- przedszkole</t>
  </si>
  <si>
    <t>Szkoła Podstawowa</t>
  </si>
  <si>
    <t>liczba uczniów</t>
  </si>
  <si>
    <t>liczba oddziałów</t>
  </si>
  <si>
    <t>średnia w oddziale</t>
  </si>
  <si>
    <t>Przedszkole</t>
  </si>
  <si>
    <t xml:space="preserve">Tabelaryczne zestawienie wykonania </t>
  </si>
  <si>
    <t>Rozdział</t>
  </si>
  <si>
    <t>Nazwa</t>
  </si>
  <si>
    <t xml:space="preserve">plan </t>
  </si>
  <si>
    <t>Wynagrodzenia osobowe pracowników</t>
  </si>
  <si>
    <t>Dodatkowe wynagrodzenie roczne</t>
  </si>
  <si>
    <t xml:space="preserve"> Składki na ubezpieczenia społeczne</t>
  </si>
  <si>
    <t>Nagrody konkursowe</t>
  </si>
  <si>
    <t>Zakup materiałów i wyposażenia</t>
  </si>
  <si>
    <t>Zakup pomocy naukowych , dydaktycznych i książek</t>
  </si>
  <si>
    <t>Zakup usług zdrowotnych</t>
  </si>
  <si>
    <t>Opłaty z tytułu zakupu usług telekomunikacyjnych</t>
  </si>
  <si>
    <t>Odpis na ZFŚS</t>
  </si>
  <si>
    <t>Szkolenia pracowników niebędących członkami korpusu służby cywilnej</t>
  </si>
  <si>
    <t>Realizacja zadań wymagających stosowania specjalnej organizacji nauki i metod pracy dla dzieci w przedszkolach, oddziałach przedszkolnych w szkołach podstawowych i innych formach wychowania przedszkolnego</t>
  </si>
  <si>
    <t xml:space="preserve"> OŚWIATA  I  WYCHOWANIE</t>
  </si>
  <si>
    <t>O G Ó Ł E M</t>
  </si>
  <si>
    <t>Pozostałe  odsetki</t>
  </si>
  <si>
    <t>Wpływy  z różnych dochodów</t>
  </si>
  <si>
    <t>Dział</t>
  </si>
  <si>
    <t>Różna działalność</t>
  </si>
  <si>
    <t>Szkoły podstawowe</t>
  </si>
  <si>
    <t>Przedszkola</t>
  </si>
  <si>
    <t>Dokształcanie i i doskonalenie nauczycieli</t>
  </si>
  <si>
    <t>Stołówki szkolne i przedszkolne</t>
  </si>
  <si>
    <t>Świetlice szkolne</t>
  </si>
  <si>
    <t>RAZEM</t>
  </si>
  <si>
    <t>Pozostałe odsetki ( od środków na koncie bankowym)</t>
  </si>
  <si>
    <t>wpływy z różnych dochodów (prowizja z podatków i ZUS)</t>
  </si>
  <si>
    <t>Wynagrodzenia bezosobowe</t>
  </si>
  <si>
    <t>Zapewnienie uczniom prawa do bezpłatnego dostępu do podręczników, materiałów  edukacyjnych lub materiałów ćwiczeniowych</t>
  </si>
  <si>
    <t>Wydatki  osobowe niezaliczane do wynagrodzeń</t>
  </si>
  <si>
    <t>Zakup środków dydaktycznych i i książek</t>
  </si>
  <si>
    <t>Realizacja zadań wymagających stosowania specjalnej organizacji nauki i metod pracy dla dzieci i młodzieży w szkołach podstawowych</t>
  </si>
  <si>
    <t>Lp.</t>
  </si>
  <si>
    <t>Treść</t>
  </si>
  <si>
    <t>Zmiana        +zwiększenie         - zmniejszenie</t>
  </si>
  <si>
    <t>Budynek szkolny</t>
  </si>
  <si>
    <t>Ogrodzenie Pallas Economy</t>
  </si>
  <si>
    <t>Zestaw ruchowy nr 9</t>
  </si>
  <si>
    <t>wyposażenie ogródka Pociąg Foresto</t>
  </si>
  <si>
    <t>doposażenie przedszkolnego placu zabaw</t>
  </si>
  <si>
    <t>Plac zabaw "Radosna Szkoła"</t>
  </si>
  <si>
    <t>Zestaw komputerowy   DGM</t>
  </si>
  <si>
    <t>pracownia internetowa /nowa/</t>
  </si>
  <si>
    <t>Internetowe Centrum Informacji</t>
  </si>
  <si>
    <t>Notebook FSC/Milo ( z przedszkola)</t>
  </si>
  <si>
    <t xml:space="preserve">Notebook PC z osprzętem i programem </t>
  </si>
  <si>
    <t>Patelnia elektryczna Pe-025N</t>
  </si>
  <si>
    <t>obieraczka do ziemniaków 0Z8N</t>
  </si>
  <si>
    <t>zmywarka do naczyń FI 60</t>
  </si>
  <si>
    <t>patelnia elektryczna Pe-025A</t>
  </si>
  <si>
    <t>Zestaw multimedialny Panasonic</t>
  </si>
  <si>
    <t>Pracownia językowa</t>
  </si>
  <si>
    <t>Interaktywny zestaw Multimedialny</t>
  </si>
  <si>
    <t>Tablica interaktywna Qomo QWB200</t>
  </si>
  <si>
    <t>maszyna czyszcząca TASKI Ergodisc</t>
  </si>
  <si>
    <t>zestaw / tablica interaktywna DUAL Touch + projektor NEC/</t>
  </si>
  <si>
    <t xml:space="preserve">zestaw /tabl. Interakt. Quomo, projektor NEC, uchwyt / </t>
  </si>
  <si>
    <t>zmywarka do naczyń GS 50 DF</t>
  </si>
  <si>
    <t>stół laboratoryjny- demonstracyjny</t>
  </si>
  <si>
    <t>Tablica Quomo , projektor Epson</t>
  </si>
  <si>
    <t>Herb Gminy oraz oznakowanie szkoły                                   ZESPÓŁ SZKÓŁ W KLESZCZEWIE</t>
  </si>
  <si>
    <t>zmniejszenia</t>
  </si>
  <si>
    <t>zwiększenia</t>
  </si>
  <si>
    <t>umorzenie</t>
  </si>
  <si>
    <t>pozostałe należności</t>
  </si>
  <si>
    <t>należności za faktury</t>
  </si>
  <si>
    <t>Składki na ubezpieczenia społeczne</t>
  </si>
  <si>
    <t xml:space="preserve">Wynagrodzenia  bezosobowe </t>
  </si>
  <si>
    <t>Wyszczególnienie wydatku</t>
  </si>
  <si>
    <t>kwota</t>
  </si>
  <si>
    <t>- odzież robocza, wydatki BHP</t>
  </si>
  <si>
    <t>- obsługa i administracja</t>
  </si>
  <si>
    <t>- środki czystości</t>
  </si>
  <si>
    <t>- materiały biurowe, druki, tonery, papier ksero</t>
  </si>
  <si>
    <t>- publikacje</t>
  </si>
  <si>
    <t>- materiały remontowe</t>
  </si>
  <si>
    <t>- kuchenne</t>
  </si>
  <si>
    <t xml:space="preserve">- podręczniki z dotacji </t>
  </si>
  <si>
    <t>- pomoce i książki</t>
  </si>
  <si>
    <t>- energia elektryczna</t>
  </si>
  <si>
    <t>- woda</t>
  </si>
  <si>
    <t>- gaz kuchnia</t>
  </si>
  <si>
    <t>- gaz / ogrzewanie i ciepła woda/</t>
  </si>
  <si>
    <t>- ścieki, kanalizacja</t>
  </si>
  <si>
    <t>- ochrona Juwentus</t>
  </si>
  <si>
    <t>- wymiana mat chodnikowych</t>
  </si>
  <si>
    <t>- pozostałe : dekoracyjne, benzyna do kosiarki, woda do picia,</t>
  </si>
  <si>
    <t>Wydatki osobowe niezaliczone do wynagrodzeń</t>
  </si>
  <si>
    <t>Składki na Fundusz Pracy oraz Solidarnościowy Fundusz Wsparcia Osób Niepełnosprawnych</t>
  </si>
  <si>
    <t xml:space="preserve">Na  należności od rodziców składają się </t>
  </si>
  <si>
    <t xml:space="preserve"> termin płatności </t>
  </si>
  <si>
    <t>nadpłaty rodziców z przedszkola</t>
  </si>
  <si>
    <t xml:space="preserve">Wpłaty na Państwowy Fundusz Osób Niepełnosprawnych </t>
  </si>
  <si>
    <t>nadpłaty rodziców  za obiady w stołówce</t>
  </si>
  <si>
    <t xml:space="preserve">nauczyciele    </t>
  </si>
  <si>
    <t>zestaw dydaktyczny /tablica QUOMO , projektor DX 881,uchwyt/</t>
  </si>
  <si>
    <t>tablica QUOMO (sala komputerowa)</t>
  </si>
  <si>
    <t>Składki  na Fundusz Pracy oraz Solidarnościowy Fundusz Wsparcia Osób Niepełnosprawnych</t>
  </si>
  <si>
    <t>Wpłaty na Państwowy Fundusz Rehabilitacji Osób Niepełnosprawnych</t>
  </si>
  <si>
    <t>Opłaty na rzecz budżetów jednostek samorządu  terytorialnego</t>
  </si>
  <si>
    <t>należności zaległe</t>
  </si>
  <si>
    <t>Zarządzanie kryzysowe</t>
  </si>
  <si>
    <t>Bezpieczeństwo publiczne i ochrona przeciwpożarowa</t>
  </si>
  <si>
    <t xml:space="preserve">planu finansowego  </t>
  </si>
  <si>
    <t>faktury do zapłaty</t>
  </si>
  <si>
    <t>za wyżywienie / uczniowie szkoły /</t>
  </si>
  <si>
    <t>należności bieżące  /za grudzień/</t>
  </si>
  <si>
    <t>- dodatki wiejskie dla nauczycieli</t>
  </si>
  <si>
    <t>Opłata z tytułu zakupu usług telekomunikacyjnych</t>
  </si>
  <si>
    <t>Mobilna klasopracownia internetowa (16 laptopów, przenośna szafa, )</t>
  </si>
  <si>
    <t xml:space="preserve">                     Poszczególne wydatki przedstawiają się następująco :</t>
  </si>
  <si>
    <t>0640</t>
  </si>
  <si>
    <t>Pozostałe odsetki</t>
  </si>
  <si>
    <t>Wpływy z tytułu kosztów egzekucyjnych, opłaty komorniczej i kosztów upomnień</t>
  </si>
  <si>
    <t>za wyżywienie /  OPS /</t>
  </si>
  <si>
    <t>Wpłaty na PPK finansowane przez podmiot zatrudniający</t>
  </si>
  <si>
    <t xml:space="preserve">Rozliczenie  z wykonania   dochodów i wydatków na rachunku,  o którym </t>
  </si>
  <si>
    <t>mowa w art.. 223 ust.1 ustawy o finansach publicznych</t>
  </si>
  <si>
    <t>Zestawienie zatrudnienia</t>
  </si>
  <si>
    <t>- świetlica</t>
  </si>
  <si>
    <t>Wynagrodzenia osobowe nauczycieli</t>
  </si>
  <si>
    <t>Dodatkowe wynagrodzenie roczne nauczycieli</t>
  </si>
  <si>
    <t>Zakup usług remontowych</t>
  </si>
  <si>
    <t>Dodatkowe wynagrodzenia roczne nauczycieli</t>
  </si>
  <si>
    <t>- opłaty bankowe, pocztowe , kurierskie</t>
  </si>
  <si>
    <t>- dopłata do studiów podyplomowych</t>
  </si>
  <si>
    <t>ubezpieczenie mienia i oc</t>
  </si>
  <si>
    <t>wynagrodzenie brutto</t>
  </si>
  <si>
    <t>godziny ponadwymiarowe</t>
  </si>
  <si>
    <t xml:space="preserve">dodatkowe wynagrodzenie roczne   </t>
  </si>
  <si>
    <t>dodatkowe wynagrodzenie roczne  nauczycieli</t>
  </si>
  <si>
    <t>ZUS od trzynastek</t>
  </si>
  <si>
    <t>FP od trzynastek</t>
  </si>
  <si>
    <t xml:space="preserve">początkujący </t>
  </si>
  <si>
    <t>Stan wg. wartości netto na 31.12.2022</t>
  </si>
  <si>
    <t>W OKRESIE OD 01.01.2023 do 31.12.2023</t>
  </si>
  <si>
    <t>kwotę 7 535 210,24 co stanowi 95,49 % . Wydatki przedstawiono w układzie paragrafów , a</t>
  </si>
  <si>
    <t>Wydatki zrealizowane przez Zespół Szkół w Kleszczewie  w okresie od 01.01.2023 do 31.12.2023</t>
  </si>
  <si>
    <t>dotyczy rozdziałów 75421, 80101, 80104 ,80107,  80146, 80148, 80149, 80150 , 80153 oraz 80195</t>
  </si>
  <si>
    <t>-  zapomogi zdrowotne</t>
  </si>
  <si>
    <t>Nagrody o charakterze szczególnym niezaliczane do wynagrodzeń (1 125,00 brutto na etat)</t>
  </si>
  <si>
    <t>Dodatkowe wynagrodzenie roczne ( prac. obsługi)</t>
  </si>
  <si>
    <t>- akcesoriay komputerowe,</t>
  </si>
  <si>
    <t xml:space="preserve">- wyposażenie: monitor DELL, suszarki do rąk, krzesła i stoły do klas 1-3, projektor, notebook, monitor, fotele do gab. dyr., tablice sychościeralne, gry korytarzowe  , 3 klimatyzatory, kuchenka mikrofalowa, skrzydła drzwi, regał magazynowy,  projektor, smart home, głośniki JBL , skrzydła drzwi, </t>
  </si>
  <si>
    <t xml:space="preserve">  art. gospodarcze,wyposażenie apteczek, tarcze szkolne dla wyróżniających się uczniów,  koszulki dla reprezentantów szkoły na zawodach, kompozycje kwiatowe, karty wejściowe do szkoły</t>
  </si>
  <si>
    <r>
      <t xml:space="preserve">Zakup materiałow i wyposażenia </t>
    </r>
    <r>
      <rPr>
        <sz val="11"/>
        <rFont val="Times New Roman"/>
        <family val="1"/>
        <charset val="238"/>
      </rPr>
      <t>w tym :</t>
    </r>
  </si>
  <si>
    <r>
      <t xml:space="preserve">Zakup środków dydaktycznych i książek, </t>
    </r>
    <r>
      <rPr>
        <sz val="11"/>
        <rFont val="Times New Roman"/>
        <family val="1"/>
        <charset val="238"/>
      </rPr>
      <t>w tym:</t>
    </r>
  </si>
  <si>
    <t>- zapłata za 2022</t>
  </si>
  <si>
    <r>
      <t xml:space="preserve">Zakup energii, </t>
    </r>
    <r>
      <rPr>
        <sz val="11"/>
        <rFont val="Times New Roman"/>
        <family val="1"/>
        <charset val="238"/>
      </rPr>
      <t xml:space="preserve"> w tym:</t>
    </r>
  </si>
  <si>
    <t>-prace stolarskie -parkiety  sala 21 i 27 (zalecenia Sanepid-u)</t>
  </si>
  <si>
    <t>- prace tynkarsko- malarskie  - oberwanie sufitu  s. nr 21</t>
  </si>
  <si>
    <t>- prace stolarsko-parkieciarskie w salach 215, 30, 34, 52, 53, 54</t>
  </si>
  <si>
    <t xml:space="preserve">- malowanie korytarza oraz wejścia do szkoły </t>
  </si>
  <si>
    <t>-wyburzenie ścianki działowej i malowanie w p. nauczycielskim, malowanie korytarza I piętro nowe skrzydło, naprawa sufitów w kl. 22, 27, 31, malowanie pom. intendenta i psychologa</t>
  </si>
  <si>
    <t>- malowanie ścian i sufitów</t>
  </si>
  <si>
    <t>- prace stolarskie (renowacyjne)podłogi i meble w sekretariacie oraz gab. dyrekcji</t>
  </si>
  <si>
    <t>- modernizacja instalacji elektrycznej</t>
  </si>
  <si>
    <t>- prace stolarskie (renowacyjne)podłogi i meble w pokoju nauczycielskim</t>
  </si>
  <si>
    <t>- naprawy :sprzętu komputerowego, tablicy interaktywnej i monitoringu, zmywarki i kosiarki oraz zdalnego otwierania drzwi, czyszczenie instalacji kanalizacyjnej,  pękniętej rury wodnej  w podłodze</t>
  </si>
  <si>
    <t>-przejazdy reprezentacji szkoły na zawody sportowe (piłka nożna, czwórbój, lekkoatletyka )</t>
  </si>
  <si>
    <t xml:space="preserve">- inspektor oraz szkolenia BHP </t>
  </si>
  <si>
    <t>- opłaty hostingowe, licencyjne, domeny , e dziennik, dostęp do programów,  antywirus, podpis elektroniczny dla dyrekcji</t>
  </si>
  <si>
    <t>- przeglądy serwisy : kotłowni, gaśnic, kominów, budynku, placu zabaw, sprzętu informatycznego</t>
  </si>
  <si>
    <t>- inspektor ochrony danych osobowych oraz szkolenie n-li z zakresu cyberbezpieczeństwa</t>
  </si>
  <si>
    <t>- pozostałe: dzierżawa dystrybutorów, serwis ksero, wykonane kopie , wnoszenie i wynoszenie mebli, korzystanie z bieżni, czyszczenie rynien i dachówek,, dorabianie kluczy, wykonanie pieczątek</t>
  </si>
  <si>
    <r>
      <t>Opłaty na rzecz budżetów jednostek samorządu terytorialnego -</t>
    </r>
    <r>
      <rPr>
        <sz val="11"/>
        <rFont val="Times New Roman"/>
        <family val="1"/>
        <charset val="238"/>
      </rPr>
      <t>opłata za gospodarowanie odpadami komunalnymi</t>
    </r>
  </si>
  <si>
    <t>Stan konta 31.12.2022</t>
  </si>
  <si>
    <t>wyposażenie kuchni  -kuchenka gazowa</t>
  </si>
  <si>
    <t>dostawa towarów</t>
  </si>
  <si>
    <t>Pozostało   na dzień 31.12.2023</t>
  </si>
  <si>
    <t>za okres   od 01.01.2023 do 31.12.2023</t>
  </si>
  <si>
    <t>płatne do 15.01.2024</t>
  </si>
  <si>
    <t>(zaległe)</t>
  </si>
  <si>
    <t>odprowadzenie niewykorzystanych środków z 31.12.2022</t>
  </si>
  <si>
    <t>Dochody budżetowe  zrealizowane przez Zespół Szkół w Kleszczewie                                                                       w okresie  od 01.01.2023 do 31.12.2023</t>
  </si>
  <si>
    <t xml:space="preserve">Na dzień 31.12.2023 wystąpiły  następujące należności i zobowiązania </t>
  </si>
  <si>
    <t>Na dzień 31.12.2023  wystąpiły następujące zobowiązania</t>
  </si>
  <si>
    <t>PPK od trzynastek</t>
  </si>
  <si>
    <t>faktury za opłaty pocztowe</t>
  </si>
  <si>
    <t>15.01.2024</t>
  </si>
  <si>
    <t>za okres od 01.01.2022 do 31.12.2023</t>
  </si>
  <si>
    <r>
      <t xml:space="preserve">Zakup usług pozostałych, </t>
    </r>
    <r>
      <rPr>
        <sz val="11"/>
        <color theme="1"/>
        <rFont val="Times New Roman"/>
        <family val="1"/>
        <charset val="238"/>
      </rPr>
      <t>w tym :</t>
    </r>
  </si>
  <si>
    <t>stan 31.12.2023</t>
  </si>
  <si>
    <t>Zestawienie uczniów wg stanu 31.12.2023</t>
  </si>
  <si>
    <t>stan 30.09.2023wg SIO</t>
  </si>
  <si>
    <t xml:space="preserve">kucharki </t>
  </si>
  <si>
    <t>sprzątaczki w tym 1 ur. Macierzyński</t>
  </si>
  <si>
    <t>STAN MIENIA NA 31.12.2023</t>
  </si>
  <si>
    <t>Stan wg. wartości netto na 31.12.2023</t>
  </si>
  <si>
    <t xml:space="preserve">Nagrody o charakterze szczególnym niezaliczane do wynagrodzeń </t>
  </si>
  <si>
    <t>Plan finansowy wydatków na rok 2023 wynosi 7 890 763,31 a wydatkowano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</si>
</sst>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0" fontId="0" fillId="0" borderId="3" xfId="0" applyBorder="1"/>
    <xf numFmtId="49" fontId="0" fillId="0" borderId="4" xfId="0" applyNumberFormat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2" fontId="0" fillId="0" borderId="1" xfId="0" applyNumberFormat="1" applyBorder="1"/>
    <xf numFmtId="2" fontId="4" fillId="0" borderId="5" xfId="0" applyNumberFormat="1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0" fillId="0" borderId="2" xfId="0" applyBorder="1"/>
    <xf numFmtId="0" fontId="1" fillId="0" borderId="3" xfId="0" applyFont="1" applyBorder="1"/>
    <xf numFmtId="0" fontId="5" fillId="0" borderId="0" xfId="0" applyFont="1"/>
    <xf numFmtId="0" fontId="6" fillId="0" borderId="0" xfId="0" applyFont="1"/>
    <xf numFmtId="0" fontId="0" fillId="0" borderId="6" xfId="0" applyBorder="1"/>
    <xf numFmtId="4" fontId="0" fillId="0" borderId="6" xfId="0" applyNumberFormat="1" applyBorder="1"/>
    <xf numFmtId="0" fontId="0" fillId="0" borderId="6" xfId="0" applyBorder="1" applyAlignment="1">
      <alignment wrapText="1"/>
    </xf>
    <xf numFmtId="2" fontId="0" fillId="0" borderId="6" xfId="0" applyNumberFormat="1" applyBorder="1"/>
    <xf numFmtId="0" fontId="0" fillId="0" borderId="8" xfId="0" applyBorder="1"/>
    <xf numFmtId="2" fontId="0" fillId="3" borderId="6" xfId="0" applyNumberFormat="1" applyFill="1" applyBorder="1"/>
    <xf numFmtId="0" fontId="0" fillId="4" borderId="7" xfId="0" applyFill="1" applyBorder="1"/>
    <xf numFmtId="0" fontId="0" fillId="4" borderId="9" xfId="0" applyFill="1" applyBorder="1"/>
    <xf numFmtId="4" fontId="0" fillId="4" borderId="1" xfId="0" applyNumberFormat="1" applyFill="1" applyBorder="1"/>
    <xf numFmtId="2" fontId="0" fillId="4" borderId="1" xfId="0" applyNumberFormat="1" applyFill="1" applyBorder="1"/>
    <xf numFmtId="4" fontId="0" fillId="5" borderId="1" xfId="0" applyNumberFormat="1" applyFill="1" applyBorder="1"/>
    <xf numFmtId="2" fontId="0" fillId="5" borderId="1" xfId="0" applyNumberFormat="1" applyFill="1" applyBorder="1"/>
    <xf numFmtId="0" fontId="0" fillId="5" borderId="7" xfId="0" applyFill="1" applyBorder="1"/>
    <xf numFmtId="0" fontId="0" fillId="5" borderId="11" xfId="0" applyFill="1" applyBorder="1"/>
    <xf numFmtId="0" fontId="0" fillId="5" borderId="9" xfId="0" applyFill="1" applyBorder="1" applyAlignment="1">
      <alignment wrapText="1"/>
    </xf>
    <xf numFmtId="0" fontId="0" fillId="4" borderId="11" xfId="0" applyFill="1" applyBorder="1"/>
    <xf numFmtId="0" fontId="0" fillId="0" borderId="12" xfId="0" applyBorder="1"/>
    <xf numFmtId="0" fontId="0" fillId="0" borderId="10" xfId="0" applyBorder="1"/>
    <xf numFmtId="0" fontId="0" fillId="0" borderId="14" xfId="0" applyBorder="1"/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1" xfId="0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0" fillId="0" borderId="15" xfId="0" applyBorder="1"/>
    <xf numFmtId="4" fontId="1" fillId="2" borderId="9" xfId="0" applyNumberFormat="1" applyFont="1" applyFill="1" applyBorder="1"/>
    <xf numFmtId="0" fontId="1" fillId="2" borderId="7" xfId="0" applyFont="1" applyFill="1" applyBorder="1"/>
    <xf numFmtId="0" fontId="1" fillId="2" borderId="9" xfId="0" applyFont="1" applyFill="1" applyBorder="1" applyAlignment="1">
      <alignment wrapText="1"/>
    </xf>
    <xf numFmtId="0" fontId="1" fillId="5" borderId="7" xfId="0" applyFont="1" applyFill="1" applyBorder="1"/>
    <xf numFmtId="0" fontId="1" fillId="5" borderId="11" xfId="0" applyFont="1" applyFill="1" applyBorder="1"/>
    <xf numFmtId="0" fontId="1" fillId="5" borderId="9" xfId="0" applyFont="1" applyFill="1" applyBorder="1" applyAlignment="1">
      <alignment wrapText="1"/>
    </xf>
    <xf numFmtId="4" fontId="1" fillId="5" borderId="1" xfId="0" applyNumberFormat="1" applyFont="1" applyFill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2" xfId="0" applyFont="1" applyFill="1" applyBorder="1" applyAlignment="1">
      <alignment wrapText="1"/>
    </xf>
    <xf numFmtId="49" fontId="0" fillId="0" borderId="1" xfId="0" applyNumberFormat="1" applyBorder="1"/>
    <xf numFmtId="49" fontId="0" fillId="0" borderId="2" xfId="0" applyNumberFormat="1" applyBorder="1"/>
    <xf numFmtId="49" fontId="1" fillId="2" borderId="9" xfId="0" applyNumberFormat="1" applyFont="1" applyFill="1" applyBorder="1"/>
    <xf numFmtId="0" fontId="6" fillId="0" borderId="0" xfId="0" applyFont="1" applyAlignment="1">
      <alignment horizontal="center"/>
    </xf>
    <xf numFmtId="4" fontId="0" fillId="0" borderId="1" xfId="0" applyNumberFormat="1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4" fontId="1" fillId="6" borderId="1" xfId="0" applyNumberFormat="1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4" fontId="6" fillId="0" borderId="0" xfId="0" applyNumberFormat="1" applyFont="1"/>
    <xf numFmtId="4" fontId="1" fillId="3" borderId="1" xfId="0" applyNumberFormat="1" applyFont="1" applyFill="1" applyBorder="1"/>
    <xf numFmtId="0" fontId="0" fillId="0" borderId="0" xfId="0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4" fontId="6" fillId="0" borderId="18" xfId="0" applyNumberFormat="1" applyFont="1" applyBorder="1"/>
    <xf numFmtId="4" fontId="0" fillId="0" borderId="2" xfId="0" applyNumberFormat="1" applyBorder="1"/>
    <xf numFmtId="4" fontId="6" fillId="0" borderId="17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0" fillId="0" borderId="0" xfId="0" applyNumberFormat="1" applyFont="1"/>
    <xf numFmtId="0" fontId="0" fillId="0" borderId="1" xfId="0" applyFont="1" applyBorder="1"/>
    <xf numFmtId="2" fontId="0" fillId="3" borderId="1" xfId="0" applyNumberFormat="1" applyFont="1" applyFill="1" applyBorder="1"/>
    <xf numFmtId="2" fontId="0" fillId="2" borderId="1" xfId="0" applyNumberFormat="1" applyFont="1" applyFill="1" applyBorder="1"/>
    <xf numFmtId="4" fontId="0" fillId="2" borderId="1" xfId="0" applyNumberFormat="1" applyFill="1" applyBorder="1"/>
    <xf numFmtId="4" fontId="9" fillId="2" borderId="1" xfId="0" applyNumberFormat="1" applyFont="1" applyFill="1" applyBorder="1"/>
    <xf numFmtId="0" fontId="9" fillId="5" borderId="13" xfId="0" applyFont="1" applyFill="1" applyBorder="1"/>
    <xf numFmtId="4" fontId="9" fillId="5" borderId="1" xfId="0" applyNumberFormat="1" applyFont="1" applyFill="1" applyBorder="1"/>
    <xf numFmtId="0" fontId="9" fillId="5" borderId="15" xfId="0" applyFont="1" applyFill="1" applyBorder="1"/>
    <xf numFmtId="4" fontId="0" fillId="4" borderId="25" xfId="0" applyNumberFormat="1" applyFill="1" applyBorder="1"/>
    <xf numFmtId="0" fontId="1" fillId="3" borderId="1" xfId="0" applyFont="1" applyFill="1" applyBorder="1"/>
    <xf numFmtId="2" fontId="0" fillId="0" borderId="0" xfId="0" applyNumberFormat="1"/>
    <xf numFmtId="0" fontId="9" fillId="0" borderId="0" xfId="0" applyFont="1"/>
    <xf numFmtId="4" fontId="9" fillId="0" borderId="0" xfId="0" applyNumberFormat="1" applyFont="1"/>
    <xf numFmtId="0" fontId="0" fillId="3" borderId="2" xfId="0" applyFill="1" applyBorder="1" applyAlignment="1">
      <alignment wrapText="1"/>
    </xf>
    <xf numFmtId="4" fontId="6" fillId="3" borderId="17" xfId="0" applyNumberFormat="1" applyFont="1" applyFill="1" applyBorder="1"/>
    <xf numFmtId="4" fontId="11" fillId="0" borderId="19" xfId="0" applyNumberFormat="1" applyFont="1" applyBorder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2" fontId="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0" xfId="0" applyFont="1"/>
    <xf numFmtId="2" fontId="0" fillId="2" borderId="6" xfId="0" applyNumberFormat="1" applyFill="1" applyBorder="1"/>
    <xf numFmtId="0" fontId="0" fillId="0" borderId="1" xfId="0" applyFont="1" applyBorder="1" applyAlignment="1">
      <alignment wrapText="1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/>
    <xf numFmtId="0" fontId="13" fillId="0" borderId="0" xfId="0" applyFont="1" applyBorder="1"/>
    <xf numFmtId="0" fontId="17" fillId="0" borderId="0" xfId="0" applyFont="1" applyBorder="1" applyAlignment="1">
      <alignment horizontal="center"/>
    </xf>
    <xf numFmtId="4" fontId="15" fillId="0" borderId="0" xfId="0" applyNumberFormat="1" applyFont="1" applyBorder="1"/>
    <xf numFmtId="4" fontId="13" fillId="0" borderId="0" xfId="0" applyNumberFormat="1" applyFont="1" applyBorder="1"/>
    <xf numFmtId="49" fontId="16" fillId="0" borderId="19" xfId="0" applyNumberFormat="1" applyFont="1" applyBorder="1" applyAlignment="1">
      <alignment wrapText="1"/>
    </xf>
    <xf numFmtId="4" fontId="11" fillId="3" borderId="21" xfId="0" applyNumberFormat="1" applyFont="1" applyFill="1" applyBorder="1"/>
    <xf numFmtId="0" fontId="13" fillId="0" borderId="24" xfId="0" applyFont="1" applyBorder="1" applyAlignment="1">
      <alignment horizontal="center" vertical="top"/>
    </xf>
    <xf numFmtId="49" fontId="16" fillId="3" borderId="23" xfId="0" applyNumberFormat="1" applyFont="1" applyFill="1" applyBorder="1"/>
    <xf numFmtId="49" fontId="17" fillId="0" borderId="0" xfId="0" applyNumberFormat="1" applyFont="1" applyBorder="1" applyAlignment="1">
      <alignment wrapText="1"/>
    </xf>
    <xf numFmtId="4" fontId="17" fillId="0" borderId="0" xfId="0" applyNumberFormat="1" applyFont="1" applyBorder="1"/>
    <xf numFmtId="0" fontId="15" fillId="0" borderId="0" xfId="0" applyFont="1"/>
    <xf numFmtId="4" fontId="15" fillId="0" borderId="0" xfId="0" applyNumberFormat="1" applyFont="1"/>
    <xf numFmtId="0" fontId="18" fillId="8" borderId="0" xfId="0" applyFont="1" applyFill="1" applyBorder="1" applyAlignment="1">
      <alignment horizontal="center"/>
    </xf>
    <xf numFmtId="0" fontId="19" fillId="8" borderId="19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49" fontId="19" fillId="0" borderId="19" xfId="0" applyNumberFormat="1" applyFont="1" applyBorder="1"/>
    <xf numFmtId="4" fontId="20" fillId="0" borderId="19" xfId="0" applyNumberFormat="1" applyFont="1" applyBorder="1"/>
    <xf numFmtId="4" fontId="10" fillId="0" borderId="0" xfId="0" applyNumberFormat="1" applyFont="1" applyBorder="1"/>
    <xf numFmtId="49" fontId="18" fillId="0" borderId="19" xfId="0" applyNumberFormat="1" applyFont="1" applyBorder="1"/>
    <xf numFmtId="4" fontId="21" fillId="0" borderId="19" xfId="0" applyNumberFormat="1" applyFont="1" applyBorder="1"/>
    <xf numFmtId="0" fontId="18" fillId="0" borderId="0" xfId="0" applyFont="1" applyBorder="1" applyAlignment="1">
      <alignment horizontal="center"/>
    </xf>
    <xf numFmtId="4" fontId="9" fillId="0" borderId="0" xfId="0" applyNumberFormat="1" applyFont="1" applyBorder="1"/>
    <xf numFmtId="49" fontId="18" fillId="0" borderId="19" xfId="0" applyNumberFormat="1" applyFont="1" applyBorder="1" applyAlignment="1">
      <alignment wrapText="1"/>
    </xf>
    <xf numFmtId="49" fontId="19" fillId="0" borderId="19" xfId="0" applyNumberFormat="1" applyFont="1" applyBorder="1" applyAlignment="1">
      <alignment wrapText="1"/>
    </xf>
    <xf numFmtId="49" fontId="19" fillId="0" borderId="20" xfId="0" applyNumberFormat="1" applyFont="1" applyBorder="1"/>
    <xf numFmtId="4" fontId="20" fillId="0" borderId="20" xfId="0" applyNumberFormat="1" applyFont="1" applyBorder="1"/>
    <xf numFmtId="49" fontId="19" fillId="0" borderId="22" xfId="0" applyNumberFormat="1" applyFont="1" applyBorder="1"/>
    <xf numFmtId="49" fontId="18" fillId="3" borderId="23" xfId="0" applyNumberFormat="1" applyFont="1" applyFill="1" applyBorder="1" applyAlignment="1">
      <alignment wrapText="1"/>
    </xf>
    <xf numFmtId="4" fontId="21" fillId="3" borderId="21" xfId="0" applyNumberFormat="1" applyFont="1" applyFill="1" applyBorder="1"/>
    <xf numFmtId="49" fontId="18" fillId="3" borderId="21" xfId="0" applyNumberFormat="1" applyFont="1" applyFill="1" applyBorder="1"/>
    <xf numFmtId="49" fontId="18" fillId="3" borderId="19" xfId="0" applyNumberFormat="1" applyFont="1" applyFill="1" applyBorder="1"/>
    <xf numFmtId="4" fontId="21" fillId="3" borderId="19" xfId="0" applyNumberFormat="1" applyFont="1" applyFill="1" applyBorder="1"/>
    <xf numFmtId="49" fontId="18" fillId="3" borderId="20" xfId="0" applyNumberFormat="1" applyFont="1" applyFill="1" applyBorder="1"/>
    <xf numFmtId="4" fontId="21" fillId="3" borderId="20" xfId="0" applyNumberFormat="1" applyFont="1" applyFill="1" applyBorder="1"/>
    <xf numFmtId="49" fontId="18" fillId="3" borderId="22" xfId="0" applyNumberFormat="1" applyFont="1" applyFill="1" applyBorder="1"/>
    <xf numFmtId="4" fontId="21" fillId="3" borderId="20" xfId="0" applyNumberFormat="1" applyFont="1" applyFill="1" applyBorder="1" applyAlignment="1"/>
    <xf numFmtId="4" fontId="21" fillId="3" borderId="21" xfId="0" applyNumberFormat="1" applyFont="1" applyFill="1" applyBorder="1" applyAlignment="1">
      <alignment horizontal="right"/>
    </xf>
    <xf numFmtId="49" fontId="19" fillId="0" borderId="21" xfId="0" applyNumberFormat="1" applyFont="1" applyBorder="1"/>
    <xf numFmtId="4" fontId="20" fillId="0" borderId="21" xfId="0" applyNumberFormat="1" applyFont="1" applyBorder="1"/>
    <xf numFmtId="0" fontId="9" fillId="0" borderId="0" xfId="0" applyFont="1" applyBorder="1"/>
    <xf numFmtId="0" fontId="19" fillId="0" borderId="24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19" xfId="0" applyNumberFormat="1" applyFont="1" applyBorder="1" applyAlignment="1"/>
    <xf numFmtId="4" fontId="21" fillId="0" borderId="19" xfId="0" applyNumberFormat="1" applyFont="1" applyBorder="1" applyAlignment="1"/>
    <xf numFmtId="4" fontId="19" fillId="0" borderId="19" xfId="0" applyNumberFormat="1" applyFont="1" applyBorder="1"/>
    <xf numFmtId="49" fontId="18" fillId="0" borderId="20" xfId="0" applyNumberFormat="1" applyFont="1" applyBorder="1" applyAlignment="1">
      <alignment wrapText="1"/>
    </xf>
    <xf numFmtId="4" fontId="18" fillId="0" borderId="20" xfId="0" applyNumberFormat="1" applyFont="1" applyBorder="1"/>
    <xf numFmtId="4" fontId="18" fillId="0" borderId="19" xfId="0" applyNumberFormat="1" applyFont="1" applyBorder="1"/>
    <xf numFmtId="49" fontId="19" fillId="0" borderId="20" xfId="0" applyNumberFormat="1" applyFont="1" applyBorder="1" applyAlignment="1">
      <alignment wrapText="1"/>
    </xf>
    <xf numFmtId="4" fontId="19" fillId="0" borderId="20" xfId="0" applyNumberFormat="1" applyFont="1" applyBorder="1"/>
    <xf numFmtId="0" fontId="10" fillId="0" borderId="0" xfId="0" applyFont="1"/>
    <xf numFmtId="4" fontId="10" fillId="0" borderId="0" xfId="0" applyNumberFormat="1" applyFont="1"/>
    <xf numFmtId="49" fontId="22" fillId="0" borderId="19" xfId="0" applyNumberFormat="1" applyFont="1" applyBorder="1"/>
    <xf numFmtId="4" fontId="22" fillId="0" borderId="19" xfId="0" applyNumberFormat="1" applyFont="1" applyBorder="1"/>
    <xf numFmtId="4" fontId="1" fillId="0" borderId="0" xfId="0" applyNumberFormat="1" applyFont="1" applyBorder="1"/>
    <xf numFmtId="49" fontId="23" fillId="0" borderId="20" xfId="0" applyNumberFormat="1" applyFont="1" applyBorder="1" applyAlignment="1">
      <alignment wrapText="1"/>
    </xf>
    <xf numFmtId="4" fontId="23" fillId="0" borderId="20" xfId="0" applyNumberFormat="1" applyFont="1" applyBorder="1"/>
    <xf numFmtId="49" fontId="23" fillId="3" borderId="20" xfId="0" applyNumberFormat="1" applyFont="1" applyFill="1" applyBorder="1" applyAlignment="1">
      <alignment wrapText="1"/>
    </xf>
    <xf numFmtId="49" fontId="23" fillId="3" borderId="19" xfId="0" applyNumberFormat="1" applyFont="1" applyFill="1" applyBorder="1" applyAlignment="1">
      <alignment wrapText="1"/>
    </xf>
    <xf numFmtId="4" fontId="23" fillId="3" borderId="19" xfId="0" applyNumberFormat="1" applyFont="1" applyFill="1" applyBorder="1"/>
    <xf numFmtId="49" fontId="23" fillId="3" borderId="19" xfId="0" applyNumberFormat="1" applyFont="1" applyFill="1" applyBorder="1"/>
    <xf numFmtId="4" fontId="23" fillId="3" borderId="20" xfId="0" applyNumberFormat="1" applyFont="1" applyFill="1" applyBorder="1"/>
    <xf numFmtId="0" fontId="0" fillId="0" borderId="6" xfId="0" applyBorder="1" applyAlignment="1"/>
    <xf numFmtId="49" fontId="18" fillId="0" borderId="29" xfId="0" applyNumberFormat="1" applyFont="1" applyBorder="1" applyAlignment="1">
      <alignment wrapText="1"/>
    </xf>
    <xf numFmtId="0" fontId="18" fillId="0" borderId="1" xfId="0" applyFont="1" applyBorder="1" applyAlignment="1">
      <alignment horizontal="center"/>
    </xf>
    <xf numFmtId="4" fontId="9" fillId="0" borderId="1" xfId="0" applyNumberFormat="1" applyFont="1" applyBorder="1"/>
    <xf numFmtId="4" fontId="10" fillId="0" borderId="1" xfId="0" applyNumberFormat="1" applyFont="1" applyBorder="1"/>
    <xf numFmtId="0" fontId="19" fillId="0" borderId="24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8" fillId="3" borderId="0" xfId="0" applyFont="1" applyFill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A115" sqref="A1:D115"/>
    </sheetView>
  </sheetViews>
  <sheetFormatPr defaultRowHeight="15" x14ac:dyDescent="0.25"/>
  <cols>
    <col min="2" max="2" width="52.85546875" customWidth="1"/>
    <col min="3" max="3" width="16.7109375" customWidth="1"/>
    <col min="4" max="4" width="12.5703125" customWidth="1"/>
  </cols>
  <sheetData>
    <row r="1" spans="1:5" ht="15.75" x14ac:dyDescent="0.25">
      <c r="A1" s="128"/>
      <c r="B1" s="79" t="s">
        <v>0</v>
      </c>
      <c r="C1" s="128"/>
      <c r="D1" s="128"/>
      <c r="E1" s="128"/>
    </row>
    <row r="2" spans="1:5" ht="15.75" x14ac:dyDescent="0.25">
      <c r="A2" s="128"/>
      <c r="B2" s="79" t="s">
        <v>1</v>
      </c>
      <c r="C2" s="128"/>
      <c r="D2" s="128"/>
      <c r="E2" s="128"/>
    </row>
    <row r="3" spans="1:5" ht="15.75" x14ac:dyDescent="0.25">
      <c r="A3" s="128"/>
      <c r="B3" s="79" t="s">
        <v>194</v>
      </c>
      <c r="C3" s="128"/>
      <c r="D3" s="128"/>
      <c r="E3" s="128"/>
    </row>
    <row r="4" spans="1:5" x14ac:dyDescent="0.25">
      <c r="A4" s="128"/>
      <c r="B4" s="132"/>
      <c r="C4" s="128"/>
      <c r="D4" s="128"/>
      <c r="E4" s="128"/>
    </row>
    <row r="5" spans="1:5" x14ac:dyDescent="0.25">
      <c r="A5" s="128"/>
      <c r="B5" s="128"/>
      <c r="C5" s="128"/>
      <c r="D5" s="128"/>
      <c r="E5" s="128"/>
    </row>
    <row r="6" spans="1:5" ht="15.75" x14ac:dyDescent="0.25">
      <c r="A6" s="133"/>
      <c r="B6" s="128"/>
      <c r="C6" s="128"/>
      <c r="D6" s="128"/>
      <c r="E6" s="128"/>
    </row>
    <row r="7" spans="1:5" x14ac:dyDescent="0.25">
      <c r="A7" s="131"/>
      <c r="B7" s="131" t="s">
        <v>249</v>
      </c>
      <c r="C7" s="131"/>
      <c r="D7" s="134"/>
      <c r="E7" s="134"/>
    </row>
    <row r="8" spans="1:5" x14ac:dyDescent="0.25">
      <c r="A8" s="131" t="s">
        <v>195</v>
      </c>
      <c r="B8" s="131"/>
      <c r="C8" s="131"/>
      <c r="D8" s="134"/>
      <c r="E8" s="134"/>
    </row>
    <row r="9" spans="1:5" x14ac:dyDescent="0.25">
      <c r="A9" s="131" t="s">
        <v>197</v>
      </c>
      <c r="B9" s="131"/>
      <c r="C9" s="131"/>
      <c r="D9" s="134"/>
      <c r="E9" s="134"/>
    </row>
    <row r="10" spans="1:5" x14ac:dyDescent="0.25">
      <c r="A10" s="131" t="s">
        <v>169</v>
      </c>
      <c r="B10" s="131"/>
      <c r="C10" s="131"/>
      <c r="D10" s="134"/>
      <c r="E10" s="134"/>
    </row>
    <row r="11" spans="1:5" x14ac:dyDescent="0.25">
      <c r="A11" s="131"/>
      <c r="B11" s="131"/>
      <c r="C11" s="131"/>
      <c r="D11" s="134"/>
      <c r="E11" s="134"/>
    </row>
    <row r="12" spans="1:5" ht="38.450000000000003" customHeight="1" x14ac:dyDescent="0.3">
      <c r="A12" s="103"/>
      <c r="B12" s="205" t="s">
        <v>196</v>
      </c>
      <c r="C12" s="205"/>
      <c r="D12" s="135"/>
      <c r="E12" s="135"/>
    </row>
    <row r="13" spans="1:5" x14ac:dyDescent="0.25">
      <c r="A13" s="147" t="s">
        <v>3</v>
      </c>
      <c r="B13" s="148" t="s">
        <v>127</v>
      </c>
      <c r="C13" s="148" t="s">
        <v>128</v>
      </c>
      <c r="D13" s="149" t="s">
        <v>4</v>
      </c>
      <c r="E13" s="135"/>
    </row>
    <row r="14" spans="1:5" x14ac:dyDescent="0.25">
      <c r="A14" s="150">
        <v>3020</v>
      </c>
      <c r="B14" s="151" t="s">
        <v>146</v>
      </c>
      <c r="C14" s="152">
        <f>SUM(C15:C17)</f>
        <v>276012.34999999998</v>
      </c>
      <c r="D14" s="153">
        <f>SUM(C14)</f>
        <v>276012.34999999998</v>
      </c>
      <c r="E14" s="135"/>
    </row>
    <row r="15" spans="1:5" x14ac:dyDescent="0.25">
      <c r="A15" s="150"/>
      <c r="B15" s="154" t="s">
        <v>198</v>
      </c>
      <c r="C15" s="155">
        <v>1800</v>
      </c>
      <c r="D15" s="153"/>
      <c r="E15" s="135"/>
    </row>
    <row r="16" spans="1:5" x14ac:dyDescent="0.25">
      <c r="A16" s="156"/>
      <c r="B16" s="154" t="s">
        <v>166</v>
      </c>
      <c r="C16" s="155">
        <v>263277.23</v>
      </c>
      <c r="D16" s="157"/>
      <c r="E16" s="135"/>
    </row>
    <row r="17" spans="1:5" x14ac:dyDescent="0.25">
      <c r="A17" s="156"/>
      <c r="B17" s="154" t="s">
        <v>129</v>
      </c>
      <c r="C17" s="155">
        <v>10935.12</v>
      </c>
      <c r="D17" s="157"/>
      <c r="E17" s="135"/>
    </row>
    <row r="18" spans="1:5" x14ac:dyDescent="0.25">
      <c r="A18" s="150"/>
      <c r="B18" s="154"/>
      <c r="C18" s="155"/>
      <c r="D18" s="157"/>
      <c r="E18" s="135"/>
    </row>
    <row r="19" spans="1:5" ht="30" x14ac:dyDescent="0.25">
      <c r="A19" s="150">
        <v>3040</v>
      </c>
      <c r="B19" s="158" t="s">
        <v>199</v>
      </c>
      <c r="C19" s="155">
        <v>60750</v>
      </c>
      <c r="D19" s="153">
        <f>SUM(C19)</f>
        <v>60750</v>
      </c>
      <c r="E19" s="135"/>
    </row>
    <row r="20" spans="1:5" x14ac:dyDescent="0.25">
      <c r="A20" s="156"/>
      <c r="B20" s="154"/>
      <c r="C20" s="155"/>
      <c r="D20" s="157"/>
      <c r="E20" s="135"/>
    </row>
    <row r="21" spans="1:5" x14ac:dyDescent="0.25">
      <c r="A21" s="156"/>
      <c r="B21" s="154"/>
      <c r="C21" s="155"/>
      <c r="D21" s="157"/>
      <c r="E21" s="135"/>
    </row>
    <row r="22" spans="1:5" x14ac:dyDescent="0.25">
      <c r="A22" s="150">
        <v>4010</v>
      </c>
      <c r="B22" s="151" t="s">
        <v>61</v>
      </c>
      <c r="C22" s="152">
        <f>SUM(C23:C24)</f>
        <v>906722.45</v>
      </c>
      <c r="D22" s="153">
        <f>SUM(C23:C24)</f>
        <v>906722.45</v>
      </c>
      <c r="E22" s="135"/>
    </row>
    <row r="23" spans="1:5" x14ac:dyDescent="0.25">
      <c r="A23" s="150"/>
      <c r="B23" s="154" t="s">
        <v>130</v>
      </c>
      <c r="C23" s="155">
        <v>906722.45</v>
      </c>
      <c r="D23" s="157"/>
      <c r="E23" s="135"/>
    </row>
    <row r="24" spans="1:5" x14ac:dyDescent="0.25">
      <c r="A24" s="150"/>
      <c r="B24" s="154"/>
      <c r="C24" s="155"/>
      <c r="D24" s="157"/>
      <c r="E24" s="135"/>
    </row>
    <row r="25" spans="1:5" x14ac:dyDescent="0.25">
      <c r="A25" s="150">
        <v>4040</v>
      </c>
      <c r="B25" s="151" t="s">
        <v>200</v>
      </c>
      <c r="C25" s="152">
        <v>50796.69</v>
      </c>
      <c r="D25" s="153">
        <f>SUM(C25)</f>
        <v>50796.69</v>
      </c>
      <c r="E25" s="135"/>
    </row>
    <row r="26" spans="1:5" x14ac:dyDescent="0.25">
      <c r="A26" s="150">
        <v>4110</v>
      </c>
      <c r="B26" s="151" t="s">
        <v>125</v>
      </c>
      <c r="C26" s="152">
        <v>892188.14</v>
      </c>
      <c r="D26" s="153">
        <f t="shared" ref="D26:D31" si="0">SUM(C26)</f>
        <v>892188.14</v>
      </c>
      <c r="E26" s="135"/>
    </row>
    <row r="27" spans="1:5" x14ac:dyDescent="0.25">
      <c r="A27" s="150"/>
      <c r="B27" s="151"/>
      <c r="C27" s="152"/>
      <c r="D27" s="153"/>
      <c r="E27" s="135"/>
    </row>
    <row r="28" spans="1:5" ht="29.25" x14ac:dyDescent="0.25">
      <c r="A28" s="150">
        <v>4120</v>
      </c>
      <c r="B28" s="159" t="s">
        <v>147</v>
      </c>
      <c r="C28" s="152">
        <v>91975.31</v>
      </c>
      <c r="D28" s="153">
        <f t="shared" si="0"/>
        <v>91975.31</v>
      </c>
      <c r="E28" s="135"/>
    </row>
    <row r="29" spans="1:5" x14ac:dyDescent="0.25">
      <c r="A29" s="136"/>
      <c r="B29" s="139"/>
      <c r="C29" s="122"/>
      <c r="D29" s="137"/>
      <c r="E29" s="135"/>
    </row>
    <row r="30" spans="1:5" ht="29.25" x14ac:dyDescent="0.25">
      <c r="A30" s="150">
        <v>4140</v>
      </c>
      <c r="B30" s="159" t="s">
        <v>151</v>
      </c>
      <c r="C30" s="152">
        <v>10386</v>
      </c>
      <c r="D30" s="153">
        <f>C30</f>
        <v>10386</v>
      </c>
      <c r="E30" s="135"/>
    </row>
    <row r="31" spans="1:5" x14ac:dyDescent="0.25">
      <c r="A31" s="150">
        <v>4170</v>
      </c>
      <c r="B31" s="151" t="s">
        <v>126</v>
      </c>
      <c r="C31" s="152">
        <v>0</v>
      </c>
      <c r="D31" s="153">
        <f t="shared" si="0"/>
        <v>0</v>
      </c>
      <c r="E31" s="135"/>
    </row>
    <row r="32" spans="1:5" x14ac:dyDescent="0.25">
      <c r="A32" s="150">
        <v>4190</v>
      </c>
      <c r="B32" s="160" t="s">
        <v>64</v>
      </c>
      <c r="C32" s="161">
        <v>1962.08</v>
      </c>
      <c r="D32" s="153">
        <f t="shared" ref="D32" si="1">SUM(C32)</f>
        <v>1962.08</v>
      </c>
      <c r="E32" s="135"/>
    </row>
    <row r="33" spans="1:5" x14ac:dyDescent="0.25">
      <c r="A33" s="203">
        <v>4210</v>
      </c>
      <c r="B33" s="162" t="s">
        <v>204</v>
      </c>
      <c r="C33" s="161">
        <f>SUM(C34:C43)</f>
        <v>176926.03</v>
      </c>
      <c r="D33" s="153">
        <f>SUM(C33)</f>
        <v>176926.03</v>
      </c>
      <c r="E33" s="135"/>
    </row>
    <row r="34" spans="1:5" ht="91.5" customHeight="1" x14ac:dyDescent="0.25">
      <c r="A34" s="203"/>
      <c r="B34" s="163" t="s">
        <v>202</v>
      </c>
      <c r="C34" s="164">
        <v>78247.16</v>
      </c>
      <c r="D34" s="157"/>
      <c r="E34" s="135"/>
    </row>
    <row r="35" spans="1:5" x14ac:dyDescent="0.25">
      <c r="A35" s="203"/>
      <c r="B35" s="165" t="s">
        <v>131</v>
      </c>
      <c r="C35" s="164">
        <v>49493.96</v>
      </c>
      <c r="D35" s="157"/>
      <c r="E35" s="135"/>
    </row>
    <row r="36" spans="1:5" x14ac:dyDescent="0.25">
      <c r="A36" s="203"/>
      <c r="B36" s="166" t="s">
        <v>132</v>
      </c>
      <c r="C36" s="167">
        <v>18902.89</v>
      </c>
      <c r="D36" s="157"/>
      <c r="E36" s="135"/>
    </row>
    <row r="37" spans="1:5" x14ac:dyDescent="0.25">
      <c r="A37" s="203"/>
      <c r="B37" s="166" t="s">
        <v>133</v>
      </c>
      <c r="C37" s="167">
        <v>3592.58</v>
      </c>
      <c r="D37" s="157"/>
      <c r="E37" s="135"/>
    </row>
    <row r="38" spans="1:5" x14ac:dyDescent="0.25">
      <c r="A38" s="203"/>
      <c r="B38" s="166" t="s">
        <v>134</v>
      </c>
      <c r="C38" s="167">
        <v>10974.7</v>
      </c>
      <c r="D38" s="157"/>
      <c r="E38" s="135"/>
    </row>
    <row r="39" spans="1:5" x14ac:dyDescent="0.25">
      <c r="A39" s="203"/>
      <c r="B39" s="166" t="s">
        <v>201</v>
      </c>
      <c r="C39" s="167">
        <v>291.25</v>
      </c>
      <c r="D39" s="157"/>
      <c r="E39" s="135"/>
    </row>
    <row r="40" spans="1:5" x14ac:dyDescent="0.25">
      <c r="A40" s="203"/>
      <c r="B40" s="168" t="s">
        <v>178</v>
      </c>
      <c r="C40" s="169">
        <v>516.26</v>
      </c>
      <c r="D40" s="157"/>
      <c r="E40" s="135"/>
    </row>
    <row r="41" spans="1:5" x14ac:dyDescent="0.25">
      <c r="A41" s="203"/>
      <c r="B41" s="168" t="s">
        <v>135</v>
      </c>
      <c r="C41" s="169">
        <v>2432.2399999999998</v>
      </c>
      <c r="D41" s="157"/>
      <c r="E41" s="135"/>
    </row>
    <row r="42" spans="1:5" x14ac:dyDescent="0.25">
      <c r="A42" s="203"/>
      <c r="B42" s="170" t="s">
        <v>145</v>
      </c>
      <c r="C42" s="171"/>
      <c r="D42" s="157"/>
      <c r="E42" s="135"/>
    </row>
    <row r="43" spans="1:5" ht="60" x14ac:dyDescent="0.25">
      <c r="A43" s="203"/>
      <c r="B43" s="163" t="s">
        <v>203</v>
      </c>
      <c r="C43" s="172">
        <v>12474.99</v>
      </c>
      <c r="D43" s="157"/>
      <c r="E43" s="135"/>
    </row>
    <row r="44" spans="1:5" x14ac:dyDescent="0.25">
      <c r="A44" s="141"/>
      <c r="B44" s="142"/>
      <c r="C44" s="140"/>
      <c r="D44" s="138"/>
      <c r="E44" s="135"/>
    </row>
    <row r="45" spans="1:5" x14ac:dyDescent="0.25">
      <c r="A45" s="203">
        <v>4240</v>
      </c>
      <c r="B45" s="173" t="s">
        <v>205</v>
      </c>
      <c r="C45" s="174">
        <f>SUM(C46:C47)</f>
        <v>71264.7</v>
      </c>
      <c r="D45" s="153">
        <f>SUM(C46:C47)</f>
        <v>71264.7</v>
      </c>
      <c r="E45" s="135"/>
    </row>
    <row r="46" spans="1:5" x14ac:dyDescent="0.25">
      <c r="A46" s="203"/>
      <c r="B46" s="154" t="s">
        <v>136</v>
      </c>
      <c r="C46" s="155">
        <v>61718.85</v>
      </c>
      <c r="D46" s="175"/>
      <c r="E46" s="135"/>
    </row>
    <row r="47" spans="1:5" x14ac:dyDescent="0.25">
      <c r="A47" s="203"/>
      <c r="B47" s="166" t="s">
        <v>137</v>
      </c>
      <c r="C47" s="167">
        <v>9545.85</v>
      </c>
      <c r="D47" s="175"/>
      <c r="E47" s="135"/>
    </row>
    <row r="48" spans="1:5" x14ac:dyDescent="0.25">
      <c r="A48" s="203">
        <v>4260</v>
      </c>
      <c r="B48" s="151" t="s">
        <v>207</v>
      </c>
      <c r="C48" s="152">
        <f>SUM(C49:C53)</f>
        <v>179363.68</v>
      </c>
      <c r="D48" s="153">
        <f>SUM(C48)</f>
        <v>179363.68</v>
      </c>
      <c r="E48" s="135"/>
    </row>
    <row r="49" spans="1:5" x14ac:dyDescent="0.25">
      <c r="A49" s="203"/>
      <c r="B49" s="151" t="s">
        <v>206</v>
      </c>
      <c r="C49" s="155">
        <v>58.32</v>
      </c>
      <c r="D49" s="153"/>
      <c r="E49" s="135"/>
    </row>
    <row r="50" spans="1:5" x14ac:dyDescent="0.25">
      <c r="A50" s="203"/>
      <c r="B50" s="166" t="s">
        <v>138</v>
      </c>
      <c r="C50" s="167">
        <v>84081.7</v>
      </c>
      <c r="D50" s="175"/>
      <c r="E50" s="135"/>
    </row>
    <row r="51" spans="1:5" x14ac:dyDescent="0.25">
      <c r="A51" s="203"/>
      <c r="B51" s="166" t="s">
        <v>139</v>
      </c>
      <c r="C51" s="167">
        <v>5390.19</v>
      </c>
      <c r="D51" s="175"/>
      <c r="E51" s="135"/>
    </row>
    <row r="52" spans="1:5" x14ac:dyDescent="0.25">
      <c r="A52" s="203"/>
      <c r="B52" s="166" t="s">
        <v>140</v>
      </c>
      <c r="C52" s="167">
        <v>4130.18</v>
      </c>
      <c r="D52" s="175"/>
      <c r="E52" s="135"/>
    </row>
    <row r="53" spans="1:5" x14ac:dyDescent="0.25">
      <c r="A53" s="203"/>
      <c r="B53" s="166" t="s">
        <v>141</v>
      </c>
      <c r="C53" s="167">
        <v>85703.29</v>
      </c>
      <c r="D53" s="175"/>
      <c r="E53" s="135"/>
    </row>
    <row r="54" spans="1:5" x14ac:dyDescent="0.25">
      <c r="A54" s="176">
        <v>4270</v>
      </c>
      <c r="B54" s="159" t="s">
        <v>181</v>
      </c>
      <c r="C54" s="152">
        <f>SUM(C55:C63)</f>
        <v>214521.32000000004</v>
      </c>
      <c r="D54" s="153">
        <f>SUM(C54)</f>
        <v>214521.32000000004</v>
      </c>
      <c r="E54" s="135"/>
    </row>
    <row r="55" spans="1:5" x14ac:dyDescent="0.25">
      <c r="A55" s="177"/>
      <c r="B55" s="178" t="s">
        <v>208</v>
      </c>
      <c r="C55" s="155">
        <v>16703.400000000001</v>
      </c>
      <c r="D55" s="137"/>
      <c r="E55" s="135"/>
    </row>
    <row r="56" spans="1:5" x14ac:dyDescent="0.25">
      <c r="A56" s="177"/>
      <c r="B56" s="154" t="s">
        <v>209</v>
      </c>
      <c r="C56" s="155">
        <v>10900</v>
      </c>
      <c r="D56" s="137"/>
      <c r="E56" s="135"/>
    </row>
    <row r="57" spans="1:5" x14ac:dyDescent="0.25">
      <c r="A57" s="177"/>
      <c r="B57" s="178" t="s">
        <v>210</v>
      </c>
      <c r="C57" s="179">
        <v>56789.1</v>
      </c>
      <c r="D57" s="137"/>
      <c r="E57" s="135"/>
    </row>
    <row r="58" spans="1:5" x14ac:dyDescent="0.25">
      <c r="A58" s="177"/>
      <c r="B58" s="158" t="s">
        <v>211</v>
      </c>
      <c r="C58" s="155">
        <v>19758.72</v>
      </c>
      <c r="D58" s="137"/>
      <c r="E58" s="135"/>
    </row>
    <row r="59" spans="1:5" ht="60" x14ac:dyDescent="0.25">
      <c r="A59" s="177"/>
      <c r="B59" s="158" t="s">
        <v>212</v>
      </c>
      <c r="C59" s="155">
        <v>47531.86</v>
      </c>
      <c r="D59" s="137"/>
      <c r="E59" s="135"/>
    </row>
    <row r="60" spans="1:5" x14ac:dyDescent="0.25">
      <c r="A60" s="177"/>
      <c r="B60" s="158" t="s">
        <v>213</v>
      </c>
      <c r="C60" s="155">
        <v>31448.639999999999</v>
      </c>
      <c r="D60" s="137"/>
      <c r="E60" s="135"/>
    </row>
    <row r="61" spans="1:5" ht="30" x14ac:dyDescent="0.25">
      <c r="A61" s="177"/>
      <c r="B61" s="158" t="s">
        <v>214</v>
      </c>
      <c r="C61" s="155">
        <v>14169.6</v>
      </c>
      <c r="D61" s="137"/>
      <c r="E61" s="135"/>
    </row>
    <row r="62" spans="1:5" x14ac:dyDescent="0.25">
      <c r="A62" s="177"/>
      <c r="B62" s="158" t="s">
        <v>215</v>
      </c>
      <c r="C62" s="155">
        <v>4305</v>
      </c>
      <c r="D62" s="137"/>
      <c r="E62" s="135"/>
    </row>
    <row r="63" spans="1:5" ht="30" x14ac:dyDescent="0.25">
      <c r="A63" s="177"/>
      <c r="B63" s="158" t="s">
        <v>216</v>
      </c>
      <c r="C63" s="155">
        <v>12915</v>
      </c>
      <c r="D63" s="137"/>
      <c r="E63" s="135"/>
    </row>
    <row r="64" spans="1:5" x14ac:dyDescent="0.25">
      <c r="A64" s="150">
        <v>4280</v>
      </c>
      <c r="B64" s="151" t="s">
        <v>67</v>
      </c>
      <c r="C64" s="180">
        <v>11553</v>
      </c>
      <c r="D64" s="153">
        <f>SUM(C64)</f>
        <v>11553</v>
      </c>
      <c r="E64" s="135"/>
    </row>
    <row r="65" spans="1:5" x14ac:dyDescent="0.25">
      <c r="A65" s="204">
        <v>4300</v>
      </c>
      <c r="B65" s="188" t="s">
        <v>240</v>
      </c>
      <c r="C65" s="189">
        <f>SUM(C66:C77)</f>
        <v>112405.38999999998</v>
      </c>
      <c r="D65" s="190">
        <f>SUM(C66:C77)</f>
        <v>112405.38999999998</v>
      </c>
      <c r="E65" s="135"/>
    </row>
    <row r="66" spans="1:5" ht="57.75" customHeight="1" x14ac:dyDescent="0.25">
      <c r="A66" s="204"/>
      <c r="B66" s="191" t="s">
        <v>217</v>
      </c>
      <c r="C66" s="192">
        <v>18926.95</v>
      </c>
      <c r="D66" s="190"/>
      <c r="E66" s="135"/>
    </row>
    <row r="67" spans="1:5" ht="30" customHeight="1" x14ac:dyDescent="0.25">
      <c r="A67" s="204"/>
      <c r="B67" s="193" t="s">
        <v>221</v>
      </c>
      <c r="C67" s="192">
        <v>17338.48</v>
      </c>
      <c r="D67" s="190"/>
      <c r="E67" s="135"/>
    </row>
    <row r="68" spans="1:5" ht="30" customHeight="1" x14ac:dyDescent="0.25">
      <c r="A68" s="204"/>
      <c r="B68" s="191" t="s">
        <v>218</v>
      </c>
      <c r="C68" s="192">
        <v>2837.6</v>
      </c>
      <c r="D68" s="190"/>
      <c r="E68" s="135"/>
    </row>
    <row r="69" spans="1:5" ht="30" x14ac:dyDescent="0.25">
      <c r="A69" s="204"/>
      <c r="B69" s="194" t="s">
        <v>222</v>
      </c>
      <c r="C69" s="195">
        <v>4850</v>
      </c>
      <c r="D69" s="103"/>
      <c r="E69" s="135"/>
    </row>
    <row r="70" spans="1:5" x14ac:dyDescent="0.25">
      <c r="A70" s="204"/>
      <c r="B70" s="196" t="s">
        <v>183</v>
      </c>
      <c r="C70" s="195">
        <v>2324.92</v>
      </c>
      <c r="D70" s="103"/>
      <c r="E70" s="135"/>
    </row>
    <row r="71" spans="1:5" x14ac:dyDescent="0.25">
      <c r="A71" s="204"/>
      <c r="B71" s="196" t="s">
        <v>142</v>
      </c>
      <c r="C71" s="195">
        <v>9987.9</v>
      </c>
      <c r="D71" s="103"/>
      <c r="E71" s="135"/>
    </row>
    <row r="72" spans="1:5" x14ac:dyDescent="0.25">
      <c r="A72" s="204"/>
      <c r="B72" s="196" t="s">
        <v>219</v>
      </c>
      <c r="C72" s="195">
        <v>4878</v>
      </c>
      <c r="D72" s="103"/>
      <c r="E72" s="135"/>
    </row>
    <row r="73" spans="1:5" x14ac:dyDescent="0.25">
      <c r="A73" s="204"/>
      <c r="B73" s="196" t="s">
        <v>143</v>
      </c>
      <c r="C73" s="195">
        <v>1033.2</v>
      </c>
      <c r="D73" s="103"/>
      <c r="E73" s="135"/>
    </row>
    <row r="74" spans="1:5" x14ac:dyDescent="0.25">
      <c r="A74" s="204"/>
      <c r="B74" s="196" t="s">
        <v>144</v>
      </c>
      <c r="C74" s="195">
        <v>1691.25</v>
      </c>
      <c r="D74" s="103"/>
      <c r="E74" s="135"/>
    </row>
    <row r="75" spans="1:5" ht="30" x14ac:dyDescent="0.25">
      <c r="A75" s="204"/>
      <c r="B75" s="193" t="s">
        <v>220</v>
      </c>
      <c r="C75" s="197">
        <v>23249.77</v>
      </c>
      <c r="D75" s="103"/>
      <c r="E75" s="135"/>
    </row>
    <row r="76" spans="1:5" ht="74.25" customHeight="1" x14ac:dyDescent="0.25">
      <c r="A76" s="204"/>
      <c r="B76" s="193" t="s">
        <v>223</v>
      </c>
      <c r="C76" s="197">
        <v>21717.32</v>
      </c>
      <c r="D76" s="103"/>
      <c r="E76" s="135"/>
    </row>
    <row r="77" spans="1:5" ht="15" customHeight="1" x14ac:dyDescent="0.25">
      <c r="A77" s="204"/>
      <c r="B77" s="193" t="s">
        <v>184</v>
      </c>
      <c r="C77" s="197">
        <v>3570</v>
      </c>
      <c r="D77" s="103"/>
      <c r="E77" s="135"/>
    </row>
    <row r="78" spans="1:5" x14ac:dyDescent="0.25">
      <c r="A78" s="150">
        <v>4360</v>
      </c>
      <c r="B78" s="151" t="s">
        <v>167</v>
      </c>
      <c r="C78" s="180">
        <v>3876.67</v>
      </c>
      <c r="D78" s="153">
        <f t="shared" ref="D78:D86" si="2">SUM(C78)</f>
        <v>3876.67</v>
      </c>
      <c r="E78" s="135"/>
    </row>
    <row r="79" spans="1:5" x14ac:dyDescent="0.25">
      <c r="A79" s="150">
        <v>4410</v>
      </c>
      <c r="B79" s="151" t="s">
        <v>7</v>
      </c>
      <c r="C79" s="180">
        <v>1436.55</v>
      </c>
      <c r="D79" s="153">
        <f t="shared" si="2"/>
        <v>1436.55</v>
      </c>
      <c r="E79" s="135"/>
    </row>
    <row r="80" spans="1:5" x14ac:dyDescent="0.25">
      <c r="A80" s="150">
        <v>4430</v>
      </c>
      <c r="B80" s="151" t="s">
        <v>8</v>
      </c>
      <c r="C80" s="180">
        <f>SUM(C81:C81)</f>
        <v>10412.959999999999</v>
      </c>
      <c r="D80" s="153">
        <f t="shared" si="2"/>
        <v>10412.959999999999</v>
      </c>
      <c r="E80" s="135"/>
    </row>
    <row r="81" spans="1:5" x14ac:dyDescent="0.25">
      <c r="A81" s="150"/>
      <c r="B81" s="154" t="s">
        <v>185</v>
      </c>
      <c r="C81" s="183">
        <v>10412.959999999999</v>
      </c>
      <c r="D81" s="153"/>
      <c r="E81" s="135"/>
    </row>
    <row r="82" spans="1:5" x14ac:dyDescent="0.25">
      <c r="A82" s="150">
        <v>4440</v>
      </c>
      <c r="B82" s="151" t="s">
        <v>9</v>
      </c>
      <c r="C82" s="180">
        <v>263776</v>
      </c>
      <c r="D82" s="153">
        <f t="shared" si="2"/>
        <v>263776</v>
      </c>
      <c r="E82" s="135"/>
    </row>
    <row r="83" spans="1:5" ht="44.25" x14ac:dyDescent="0.25">
      <c r="A83" s="150">
        <v>4520</v>
      </c>
      <c r="B83" s="184" t="s">
        <v>224</v>
      </c>
      <c r="C83" s="185">
        <v>28992</v>
      </c>
      <c r="D83" s="153">
        <f t="shared" si="2"/>
        <v>28992</v>
      </c>
      <c r="E83" s="135"/>
    </row>
    <row r="84" spans="1:5" ht="29.25" x14ac:dyDescent="0.25">
      <c r="A84" s="150">
        <v>4700</v>
      </c>
      <c r="B84" s="184" t="s">
        <v>70</v>
      </c>
      <c r="C84" s="185">
        <v>5300.9</v>
      </c>
      <c r="D84" s="153">
        <f t="shared" si="2"/>
        <v>5300.9</v>
      </c>
      <c r="E84" s="135"/>
    </row>
    <row r="85" spans="1:5" ht="15" customHeight="1" x14ac:dyDescent="0.25">
      <c r="A85" s="150">
        <v>4710</v>
      </c>
      <c r="B85" s="184" t="s">
        <v>174</v>
      </c>
      <c r="C85" s="185">
        <v>6164.3</v>
      </c>
      <c r="D85" s="153">
        <f t="shared" si="2"/>
        <v>6164.3</v>
      </c>
      <c r="E85" s="135"/>
    </row>
    <row r="86" spans="1:5" x14ac:dyDescent="0.25">
      <c r="A86" s="150">
        <v>4790</v>
      </c>
      <c r="B86" s="184" t="s">
        <v>179</v>
      </c>
      <c r="C86" s="185">
        <f>SUM(C87:C88)</f>
        <v>3902819.73</v>
      </c>
      <c r="D86" s="153">
        <f t="shared" si="2"/>
        <v>3902819.73</v>
      </c>
      <c r="E86" s="135"/>
    </row>
    <row r="87" spans="1:5" x14ac:dyDescent="0.25">
      <c r="A87" s="150"/>
      <c r="B87" s="181" t="s">
        <v>186</v>
      </c>
      <c r="C87" s="182">
        <v>3282003.42</v>
      </c>
      <c r="D87" s="153"/>
      <c r="E87" s="135"/>
    </row>
    <row r="88" spans="1:5" x14ac:dyDescent="0.25">
      <c r="A88" s="150"/>
      <c r="B88" s="181" t="s">
        <v>187</v>
      </c>
      <c r="C88" s="182">
        <v>620816.31000000006</v>
      </c>
      <c r="D88" s="153"/>
      <c r="E88" s="135"/>
    </row>
    <row r="89" spans="1:5" x14ac:dyDescent="0.25">
      <c r="A89" s="150">
        <v>4800</v>
      </c>
      <c r="B89" s="184" t="s">
        <v>182</v>
      </c>
      <c r="C89" s="185">
        <v>255603.99</v>
      </c>
      <c r="D89" s="153">
        <f t="shared" ref="D89" si="3">SUM(C89)</f>
        <v>255603.99</v>
      </c>
      <c r="E89" s="135"/>
    </row>
    <row r="90" spans="1:5" x14ac:dyDescent="0.25">
      <c r="A90" s="150"/>
      <c r="B90" s="184" t="s">
        <v>83</v>
      </c>
      <c r="C90" s="185">
        <f>C14+C19+C22+C25+C26+C28+C30+C31+C32+C33+C45+C48+C64+C54+C65+C78+C79+C80+C82+C83+C84+C85+C86+C89</f>
        <v>7535210.2400000002</v>
      </c>
      <c r="D90" s="153">
        <f>SUM(D14:D89)</f>
        <v>7535210.2400000002</v>
      </c>
      <c r="E90" s="135"/>
    </row>
    <row r="91" spans="1:5" x14ac:dyDescent="0.25">
      <c r="A91" s="150"/>
      <c r="B91" s="184"/>
      <c r="C91" s="185"/>
      <c r="D91" s="153"/>
      <c r="E91" s="135"/>
    </row>
    <row r="92" spans="1:5" x14ac:dyDescent="0.25">
      <c r="A92" s="136"/>
      <c r="B92" s="143"/>
      <c r="C92" s="144"/>
      <c r="D92" s="137"/>
      <c r="E92" s="135"/>
    </row>
    <row r="93" spans="1:5" x14ac:dyDescent="0.25">
      <c r="A93" s="136"/>
      <c r="B93" s="143"/>
      <c r="C93" s="144"/>
      <c r="D93" s="137"/>
      <c r="E93" s="135"/>
    </row>
    <row r="94" spans="1:5" x14ac:dyDescent="0.25">
      <c r="A94" s="136"/>
      <c r="B94" s="143"/>
      <c r="C94" s="144"/>
      <c r="D94" s="137"/>
      <c r="E94" s="135"/>
    </row>
    <row r="95" spans="1:5" x14ac:dyDescent="0.25">
      <c r="A95" s="136"/>
      <c r="B95" s="143"/>
      <c r="C95" s="144"/>
      <c r="D95" s="137"/>
      <c r="E95" s="135"/>
    </row>
    <row r="96" spans="1:5" x14ac:dyDescent="0.25">
      <c r="A96" s="136"/>
      <c r="B96" s="143"/>
      <c r="C96" s="144"/>
      <c r="D96" s="137"/>
      <c r="E96" s="135"/>
    </row>
    <row r="97" spans="1:5" x14ac:dyDescent="0.25">
      <c r="A97" s="136"/>
      <c r="B97" s="143"/>
      <c r="C97" s="144"/>
      <c r="D97" s="137"/>
      <c r="E97" s="135"/>
    </row>
    <row r="98" spans="1:5" x14ac:dyDescent="0.25">
      <c r="A98" s="136"/>
      <c r="B98" s="143"/>
      <c r="C98" s="144"/>
      <c r="D98" s="137"/>
      <c r="E98" s="135"/>
    </row>
    <row r="99" spans="1:5" x14ac:dyDescent="0.25">
      <c r="A99" s="128"/>
      <c r="B99" s="128"/>
      <c r="C99" s="128"/>
      <c r="D99" s="128"/>
      <c r="E99" s="128"/>
    </row>
    <row r="100" spans="1:5" x14ac:dyDescent="0.25">
      <c r="A100" s="128"/>
      <c r="B100" s="186" t="s">
        <v>235</v>
      </c>
      <c r="C100" s="187"/>
      <c r="D100" s="128"/>
      <c r="E100" s="128"/>
    </row>
    <row r="101" spans="1:5" x14ac:dyDescent="0.25">
      <c r="A101" s="128"/>
      <c r="B101" s="186"/>
      <c r="C101" s="187"/>
      <c r="D101" s="128"/>
      <c r="E101" s="128"/>
    </row>
    <row r="102" spans="1:5" x14ac:dyDescent="0.25">
      <c r="A102" s="128"/>
      <c r="B102" s="118" t="s">
        <v>188</v>
      </c>
      <c r="C102" s="119">
        <v>59309.18</v>
      </c>
      <c r="D102" s="128"/>
      <c r="E102" s="128"/>
    </row>
    <row r="103" spans="1:5" x14ac:dyDescent="0.25">
      <c r="A103" s="128"/>
      <c r="B103" s="118" t="s">
        <v>189</v>
      </c>
      <c r="C103" s="119">
        <v>309705.18</v>
      </c>
      <c r="D103" s="128"/>
      <c r="E103" s="128"/>
    </row>
    <row r="104" spans="1:5" x14ac:dyDescent="0.25">
      <c r="A104" s="128"/>
      <c r="B104" s="118" t="s">
        <v>190</v>
      </c>
      <c r="C104" s="119">
        <v>63101.97</v>
      </c>
      <c r="D104" s="128"/>
      <c r="E104" s="128"/>
    </row>
    <row r="105" spans="1:5" x14ac:dyDescent="0.25">
      <c r="A105" s="128"/>
      <c r="B105" s="118" t="s">
        <v>191</v>
      </c>
      <c r="C105" s="119">
        <v>6518.96</v>
      </c>
      <c r="D105" s="128"/>
      <c r="E105" s="128"/>
    </row>
    <row r="106" spans="1:5" x14ac:dyDescent="0.25">
      <c r="A106" s="128"/>
      <c r="B106" s="118" t="s">
        <v>236</v>
      </c>
      <c r="C106" s="119">
        <v>592.53</v>
      </c>
      <c r="D106" s="128"/>
      <c r="E106" s="128"/>
    </row>
    <row r="107" spans="1:5" x14ac:dyDescent="0.25">
      <c r="A107" s="128"/>
      <c r="B107" s="118" t="s">
        <v>237</v>
      </c>
      <c r="C107" s="119">
        <v>48</v>
      </c>
      <c r="D107" s="128"/>
      <c r="E107" s="128"/>
    </row>
    <row r="108" spans="1:5" x14ac:dyDescent="0.25">
      <c r="A108" s="128"/>
      <c r="B108" s="118"/>
      <c r="C108" s="119"/>
      <c r="D108" s="128"/>
      <c r="E108" s="128"/>
    </row>
    <row r="109" spans="1:5" x14ac:dyDescent="0.25">
      <c r="A109" s="128"/>
      <c r="B109" s="186" t="s">
        <v>10</v>
      </c>
      <c r="C109" s="187">
        <f>SUM(C102:C108)</f>
        <v>439275.82</v>
      </c>
      <c r="D109" s="128"/>
      <c r="E109" s="128"/>
    </row>
    <row r="110" spans="1:5" x14ac:dyDescent="0.25">
      <c r="A110" s="128"/>
      <c r="B110" s="145"/>
      <c r="C110" s="146"/>
      <c r="D110" s="128"/>
      <c r="E110" s="128"/>
    </row>
    <row r="111" spans="1:5" x14ac:dyDescent="0.25">
      <c r="B111" s="118"/>
      <c r="C111" s="118"/>
      <c r="D111" s="118"/>
      <c r="E111" s="118"/>
    </row>
    <row r="112" spans="1:5" x14ac:dyDescent="0.25">
      <c r="B112" s="118"/>
      <c r="C112" s="118"/>
      <c r="D112" s="118"/>
      <c r="E112" s="118"/>
    </row>
    <row r="113" spans="2:5" x14ac:dyDescent="0.25">
      <c r="B113" s="118"/>
      <c r="C113" s="118"/>
      <c r="D113" s="118"/>
      <c r="E113" s="118"/>
    </row>
    <row r="114" spans="2:5" x14ac:dyDescent="0.25">
      <c r="B114" s="118"/>
      <c r="C114" s="119"/>
      <c r="D114" s="118"/>
      <c r="E114" s="118"/>
    </row>
    <row r="115" spans="2:5" x14ac:dyDescent="0.25">
      <c r="B115" s="118"/>
      <c r="C115" s="118"/>
      <c r="D115" s="118"/>
      <c r="E115" s="118"/>
    </row>
    <row r="116" spans="2:5" x14ac:dyDescent="0.25">
      <c r="B116" s="118"/>
      <c r="C116" s="119"/>
      <c r="D116" s="118"/>
      <c r="E116" s="118"/>
    </row>
    <row r="117" spans="2:5" x14ac:dyDescent="0.25">
      <c r="B117" s="118"/>
      <c r="C117" s="118"/>
      <c r="D117" s="118"/>
      <c r="E117" s="118"/>
    </row>
    <row r="118" spans="2:5" x14ac:dyDescent="0.25">
      <c r="B118" s="118"/>
      <c r="C118" s="118"/>
      <c r="D118" s="118"/>
      <c r="E118" s="118"/>
    </row>
    <row r="119" spans="2:5" x14ac:dyDescent="0.25">
      <c r="B119" s="118"/>
      <c r="C119" s="118"/>
      <c r="D119" s="118"/>
      <c r="E119" s="118"/>
    </row>
    <row r="120" spans="2:5" x14ac:dyDescent="0.25">
      <c r="B120" s="118"/>
      <c r="C120" s="118"/>
      <c r="D120" s="118"/>
      <c r="E120" s="118"/>
    </row>
    <row r="121" spans="2:5" x14ac:dyDescent="0.25">
      <c r="B121" s="118"/>
      <c r="C121" s="118"/>
      <c r="D121" s="118"/>
      <c r="E121" s="118"/>
    </row>
    <row r="122" spans="2:5" x14ac:dyDescent="0.25">
      <c r="B122" s="118"/>
      <c r="C122" s="118"/>
      <c r="D122" s="118"/>
      <c r="E122" s="118"/>
    </row>
  </sheetData>
  <mergeCells count="5">
    <mergeCell ref="A48:A53"/>
    <mergeCell ref="A65:A77"/>
    <mergeCell ref="B12:C12"/>
    <mergeCell ref="A45:A47"/>
    <mergeCell ref="A33:A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opLeftCell="A11" workbookViewId="0">
      <selection activeCell="A2" sqref="A2:F33"/>
    </sheetView>
  </sheetViews>
  <sheetFormatPr defaultRowHeight="15" x14ac:dyDescent="0.25"/>
  <cols>
    <col min="1" max="1" width="7.28515625" customWidth="1"/>
    <col min="2" max="2" width="5.42578125" customWidth="1"/>
    <col min="3" max="3" width="40.85546875" customWidth="1"/>
    <col min="4" max="4" width="12.28515625" customWidth="1"/>
    <col min="5" max="5" width="10.42578125" customWidth="1"/>
  </cols>
  <sheetData>
    <row r="2" spans="1:6" ht="56.25" customHeight="1" x14ac:dyDescent="0.3">
      <c r="C2" s="206" t="s">
        <v>233</v>
      </c>
      <c r="D2" s="207"/>
    </row>
    <row r="3" spans="1:6" ht="15.75" x14ac:dyDescent="0.25">
      <c r="A3" s="30"/>
      <c r="B3" s="1"/>
    </row>
    <row r="6" spans="1:6" x14ac:dyDescent="0.25">
      <c r="A6" s="7" t="s">
        <v>12</v>
      </c>
      <c r="B6" s="8" t="s">
        <v>3</v>
      </c>
      <c r="C6" s="8" t="s">
        <v>13</v>
      </c>
      <c r="D6" s="8" t="s">
        <v>14</v>
      </c>
      <c r="E6" s="8" t="s">
        <v>15</v>
      </c>
      <c r="F6" s="9" t="s">
        <v>16</v>
      </c>
    </row>
    <row r="7" spans="1:6" ht="30" x14ac:dyDescent="0.25">
      <c r="A7" s="7"/>
      <c r="B7" s="10" t="s">
        <v>17</v>
      </c>
      <c r="C7" s="15" t="s">
        <v>84</v>
      </c>
      <c r="D7" s="11">
        <v>8500</v>
      </c>
      <c r="E7" s="11">
        <v>8161.06</v>
      </c>
      <c r="F7" s="23">
        <f>SUM(E7*100/D7)</f>
        <v>96.012470588235288</v>
      </c>
    </row>
    <row r="8" spans="1:6" ht="30" x14ac:dyDescent="0.25">
      <c r="A8" s="7"/>
      <c r="B8" s="10" t="s">
        <v>18</v>
      </c>
      <c r="C8" s="15" t="s">
        <v>85</v>
      </c>
      <c r="D8" s="11">
        <v>2100</v>
      </c>
      <c r="E8" s="11">
        <v>2015.74</v>
      </c>
      <c r="F8" s="23">
        <f t="shared" ref="F8:F14" si="0">SUM(E8*100/D8)</f>
        <v>95.987619047619049</v>
      </c>
    </row>
    <row r="9" spans="1:6" x14ac:dyDescent="0.25">
      <c r="A9" s="12">
        <v>80101</v>
      </c>
      <c r="B9" s="13"/>
      <c r="C9" s="12" t="s">
        <v>20</v>
      </c>
      <c r="D9" s="14">
        <f>SUM(D7:D8)</f>
        <v>10600</v>
      </c>
      <c r="E9" s="14">
        <f>SUM(E7:E8)</f>
        <v>10176.800000000001</v>
      </c>
      <c r="F9" s="25">
        <f t="shared" si="0"/>
        <v>96.007547169811332</v>
      </c>
    </row>
    <row r="10" spans="1:6" ht="29.25" customHeight="1" x14ac:dyDescent="0.25">
      <c r="A10" s="12"/>
      <c r="B10" s="123" t="s">
        <v>170</v>
      </c>
      <c r="C10" s="88" t="s">
        <v>172</v>
      </c>
      <c r="D10" s="124">
        <v>0</v>
      </c>
      <c r="E10" s="124">
        <v>0</v>
      </c>
      <c r="F10" s="125">
        <v>0</v>
      </c>
    </row>
    <row r="11" spans="1:6" ht="30" x14ac:dyDescent="0.25">
      <c r="A11" s="12"/>
      <c r="B11" s="10" t="s">
        <v>19</v>
      </c>
      <c r="C11" s="15" t="s">
        <v>21</v>
      </c>
      <c r="D11" s="11">
        <v>35000</v>
      </c>
      <c r="E11" s="11">
        <v>34420.949999999997</v>
      </c>
      <c r="F11" s="23">
        <f>E11*100/D11</f>
        <v>98.345571428571418</v>
      </c>
    </row>
    <row r="12" spans="1:6" x14ac:dyDescent="0.25">
      <c r="A12" s="7"/>
      <c r="B12" s="10" t="s">
        <v>17</v>
      </c>
      <c r="C12" s="15" t="s">
        <v>171</v>
      </c>
      <c r="D12" s="11">
        <v>0</v>
      </c>
      <c r="E12" s="11">
        <v>0</v>
      </c>
      <c r="F12" s="23">
        <v>0</v>
      </c>
    </row>
    <row r="13" spans="1:6" ht="15.75" thickBot="1" x14ac:dyDescent="0.3">
      <c r="A13" s="16">
        <v>80104</v>
      </c>
      <c r="B13" s="17"/>
      <c r="C13" s="16" t="s">
        <v>22</v>
      </c>
      <c r="D13" s="18">
        <f>SUM(D10:D12)</f>
        <v>35000</v>
      </c>
      <c r="E13" s="18">
        <f>SUM(E10:E12)</f>
        <v>34420.949999999997</v>
      </c>
      <c r="F13" s="26">
        <f t="shared" ref="F13" si="1">SUM(E13*100/D13)</f>
        <v>98.345571428571418</v>
      </c>
    </row>
    <row r="14" spans="1:6" ht="16.5" thickBot="1" x14ac:dyDescent="0.3">
      <c r="A14" s="19"/>
      <c r="B14" s="20"/>
      <c r="C14" s="21" t="s">
        <v>23</v>
      </c>
      <c r="D14" s="22">
        <f>D9+D13</f>
        <v>45600</v>
      </c>
      <c r="E14" s="22">
        <f>E9+E13</f>
        <v>44597.75</v>
      </c>
      <c r="F14" s="24">
        <f t="shared" si="0"/>
        <v>97.802083333333329</v>
      </c>
    </row>
    <row r="15" spans="1:6" x14ac:dyDescent="0.25">
      <c r="B15" s="6"/>
    </row>
    <row r="16" spans="1:6" x14ac:dyDescent="0.25">
      <c r="B16" s="6"/>
    </row>
    <row r="17" spans="2:6" x14ac:dyDescent="0.25">
      <c r="B17" s="6"/>
    </row>
    <row r="18" spans="2:6" x14ac:dyDescent="0.25">
      <c r="B18" s="6"/>
      <c r="C18" t="s">
        <v>234</v>
      </c>
    </row>
    <row r="19" spans="2:6" x14ac:dyDescent="0.25">
      <c r="B19" s="6"/>
      <c r="C19" t="s">
        <v>24</v>
      </c>
    </row>
    <row r="20" spans="2:6" x14ac:dyDescent="0.25">
      <c r="B20" s="6"/>
    </row>
    <row r="21" spans="2:6" ht="30" x14ac:dyDescent="0.25">
      <c r="B21" s="5"/>
      <c r="C21" s="7"/>
      <c r="D21" s="15" t="s">
        <v>25</v>
      </c>
      <c r="E21" s="15" t="s">
        <v>123</v>
      </c>
      <c r="F21" s="7" t="s">
        <v>26</v>
      </c>
    </row>
    <row r="22" spans="2:6" x14ac:dyDescent="0.25">
      <c r="C22" s="7" t="s">
        <v>27</v>
      </c>
      <c r="D22" s="11">
        <v>3692.9</v>
      </c>
      <c r="E22" s="11">
        <v>0</v>
      </c>
      <c r="F22" s="11">
        <v>11.15</v>
      </c>
    </row>
    <row r="23" spans="2:6" x14ac:dyDescent="0.25">
      <c r="C23" s="7" t="s">
        <v>28</v>
      </c>
      <c r="D23" s="11">
        <v>0</v>
      </c>
      <c r="E23" s="11">
        <v>0</v>
      </c>
      <c r="F23" s="11">
        <v>0</v>
      </c>
    </row>
    <row r="24" spans="2:6" x14ac:dyDescent="0.25">
      <c r="C24" s="7" t="s">
        <v>124</v>
      </c>
      <c r="D24" s="11">
        <v>0</v>
      </c>
      <c r="E24" s="11">
        <v>0</v>
      </c>
      <c r="F24" s="11">
        <v>0</v>
      </c>
    </row>
    <row r="25" spans="2:6" x14ac:dyDescent="0.25">
      <c r="C25" s="12" t="s">
        <v>10</v>
      </c>
      <c r="D25" s="14">
        <f>SUM(D22:D24)</f>
        <v>3692.9</v>
      </c>
      <c r="E25" s="14">
        <f>SUM(E22:E24)</f>
        <v>0</v>
      </c>
      <c r="F25" s="14">
        <f>SUM(F22:F24)</f>
        <v>11.15</v>
      </c>
    </row>
    <row r="28" spans="2:6" x14ac:dyDescent="0.25">
      <c r="C28" t="s">
        <v>148</v>
      </c>
    </row>
    <row r="29" spans="2:6" x14ac:dyDescent="0.25">
      <c r="C29" t="s">
        <v>159</v>
      </c>
      <c r="D29" s="4">
        <v>523.79999999999995</v>
      </c>
    </row>
    <row r="30" spans="2:6" x14ac:dyDescent="0.25">
      <c r="C30" t="s">
        <v>165</v>
      </c>
      <c r="D30" s="4">
        <v>3169.1</v>
      </c>
      <c r="E30" t="s">
        <v>149</v>
      </c>
    </row>
    <row r="31" spans="2:6" x14ac:dyDescent="0.25">
      <c r="D31" s="4"/>
      <c r="E31" t="s">
        <v>238</v>
      </c>
    </row>
    <row r="35" spans="4:4" x14ac:dyDescent="0.25">
      <c r="D35" s="4"/>
    </row>
    <row r="36" spans="4:4" x14ac:dyDescent="0.25">
      <c r="D36" s="117"/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43" workbookViewId="0">
      <selection activeCell="B35" sqref="B1:F35"/>
    </sheetView>
  </sheetViews>
  <sheetFormatPr defaultRowHeight="15" x14ac:dyDescent="0.25"/>
  <cols>
    <col min="1" max="1" width="3.140625" customWidth="1"/>
    <col min="2" max="2" width="37.5703125" customWidth="1"/>
    <col min="3" max="3" width="13.140625" customWidth="1"/>
    <col min="4" max="4" width="12.140625" customWidth="1"/>
    <col min="5" max="5" width="20.7109375" customWidth="1"/>
  </cols>
  <sheetData>
    <row r="1" spans="1:5" x14ac:dyDescent="0.25">
      <c r="B1" s="1" t="s">
        <v>175</v>
      </c>
      <c r="C1" s="1"/>
      <c r="D1" s="1"/>
    </row>
    <row r="2" spans="1:5" x14ac:dyDescent="0.25">
      <c r="B2" s="1" t="s">
        <v>176</v>
      </c>
      <c r="C2" s="1"/>
      <c r="D2" s="1"/>
    </row>
    <row r="3" spans="1:5" x14ac:dyDescent="0.25">
      <c r="B3" s="1"/>
      <c r="C3" s="1"/>
      <c r="D3" s="1"/>
    </row>
    <row r="4" spans="1:5" x14ac:dyDescent="0.25">
      <c r="B4" s="1" t="s">
        <v>229</v>
      </c>
      <c r="C4" s="1"/>
      <c r="D4" s="1"/>
    </row>
    <row r="6" spans="1:5" x14ac:dyDescent="0.25">
      <c r="A6" s="7" t="s">
        <v>29</v>
      </c>
      <c r="B6" s="7"/>
      <c r="C6" s="104">
        <v>80148</v>
      </c>
      <c r="D6" s="104">
        <v>80195</v>
      </c>
      <c r="E6" s="208" t="s">
        <v>10</v>
      </c>
    </row>
    <row r="7" spans="1:5" ht="26.25" x14ac:dyDescent="0.25">
      <c r="A7" s="7"/>
      <c r="B7" s="7"/>
      <c r="C7" s="104" t="s">
        <v>30</v>
      </c>
      <c r="D7" s="105" t="s">
        <v>31</v>
      </c>
      <c r="E7" s="209"/>
    </row>
    <row r="8" spans="1:5" x14ac:dyDescent="0.25">
      <c r="A8" s="7">
        <v>1</v>
      </c>
      <c r="B8" s="7" t="s">
        <v>225</v>
      </c>
      <c r="C8" s="14">
        <v>131.88</v>
      </c>
      <c r="D8" s="80"/>
      <c r="E8" s="81">
        <f>SUM(C8:D8)</f>
        <v>131.88</v>
      </c>
    </row>
    <row r="9" spans="1:5" x14ac:dyDescent="0.25">
      <c r="A9" s="7">
        <v>2</v>
      </c>
      <c r="B9" s="7" t="s">
        <v>32</v>
      </c>
      <c r="C9" s="11">
        <v>375100.52</v>
      </c>
      <c r="D9" s="11"/>
      <c r="E9" s="81">
        <f>SUM(C9:D9)</f>
        <v>375100.52</v>
      </c>
    </row>
    <row r="10" spans="1:5" x14ac:dyDescent="0.25">
      <c r="A10" s="7">
        <v>3</v>
      </c>
      <c r="B10" s="7" t="s">
        <v>33</v>
      </c>
      <c r="C10" s="11">
        <v>1824</v>
      </c>
      <c r="D10" s="11"/>
      <c r="E10" s="81">
        <f>SUM(C10:D10)</f>
        <v>1824</v>
      </c>
    </row>
    <row r="11" spans="1:5" x14ac:dyDescent="0.25">
      <c r="A11" s="7">
        <v>4</v>
      </c>
      <c r="B11" s="7" t="s">
        <v>34</v>
      </c>
      <c r="C11" s="11">
        <v>1501.74</v>
      </c>
      <c r="D11" s="11"/>
      <c r="E11" s="81">
        <f>SUM(C11:D11)</f>
        <v>1501.74</v>
      </c>
    </row>
    <row r="12" spans="1:5" x14ac:dyDescent="0.25">
      <c r="A12" s="7">
        <v>5</v>
      </c>
      <c r="B12" s="7"/>
      <c r="C12" s="11"/>
      <c r="D12" s="11"/>
      <c r="E12" s="81">
        <f>SUM(C12:D12)</f>
        <v>0</v>
      </c>
    </row>
    <row r="13" spans="1:5" x14ac:dyDescent="0.25">
      <c r="A13" s="7">
        <v>6</v>
      </c>
      <c r="B13" s="83" t="s">
        <v>35</v>
      </c>
      <c r="C13" s="82">
        <f t="shared" ref="C13:E13" si="0">SUM(C8:C12)</f>
        <v>378558.14</v>
      </c>
      <c r="D13" s="82">
        <f t="shared" si="0"/>
        <v>0</v>
      </c>
      <c r="E13" s="82">
        <f t="shared" si="0"/>
        <v>378558.14</v>
      </c>
    </row>
    <row r="14" spans="1:5" x14ac:dyDescent="0.25">
      <c r="A14" s="7">
        <v>7</v>
      </c>
      <c r="B14" s="7"/>
      <c r="C14" s="11"/>
      <c r="D14" s="11"/>
      <c r="E14" s="81">
        <f>SUM(C14:D14)</f>
        <v>0</v>
      </c>
    </row>
    <row r="15" spans="1:5" x14ac:dyDescent="0.25">
      <c r="A15" s="7">
        <v>8</v>
      </c>
      <c r="B15" s="7" t="s">
        <v>36</v>
      </c>
      <c r="C15" s="11">
        <v>374532.99</v>
      </c>
      <c r="D15" s="11"/>
      <c r="E15" s="81">
        <f>SUM(C15:D15)</f>
        <v>374532.99</v>
      </c>
    </row>
    <row r="16" spans="1:5" x14ac:dyDescent="0.25">
      <c r="A16" s="7">
        <v>9</v>
      </c>
      <c r="B16" s="7" t="s">
        <v>226</v>
      </c>
      <c r="C16" s="11">
        <v>3650</v>
      </c>
      <c r="D16" s="11"/>
      <c r="E16" s="81">
        <f>SUM(C16:D16)</f>
        <v>3650</v>
      </c>
    </row>
    <row r="17" spans="1:5" x14ac:dyDescent="0.25">
      <c r="A17" s="7">
        <v>10</v>
      </c>
      <c r="B17" s="7" t="s">
        <v>227</v>
      </c>
      <c r="C17" s="11">
        <v>9.98</v>
      </c>
      <c r="D17" s="11"/>
      <c r="E17" s="81">
        <f>SUM(C17:D17)</f>
        <v>9.98</v>
      </c>
    </row>
    <row r="18" spans="1:5" ht="30" x14ac:dyDescent="0.25">
      <c r="A18" s="7">
        <v>11</v>
      </c>
      <c r="B18" s="15" t="s">
        <v>232</v>
      </c>
      <c r="C18" s="11">
        <v>131.88</v>
      </c>
      <c r="D18" s="11"/>
      <c r="E18" s="81">
        <f>SUM(C18:D18)</f>
        <v>131.88</v>
      </c>
    </row>
    <row r="19" spans="1:5" x14ac:dyDescent="0.25">
      <c r="A19" s="7">
        <v>12</v>
      </c>
      <c r="B19" s="84" t="s">
        <v>37</v>
      </c>
      <c r="C19" s="85">
        <f>SUM(C15:C18)</f>
        <v>378324.85</v>
      </c>
      <c r="D19" s="85">
        <f t="shared" ref="D19:E19" si="1">SUM(D14:D18)</f>
        <v>0</v>
      </c>
      <c r="E19" s="85">
        <f t="shared" si="1"/>
        <v>378324.85</v>
      </c>
    </row>
    <row r="20" spans="1:5" x14ac:dyDescent="0.25">
      <c r="A20" s="7"/>
      <c r="B20" s="7"/>
      <c r="C20" s="11"/>
      <c r="D20" s="11"/>
      <c r="E20" s="81"/>
    </row>
    <row r="21" spans="1:5" x14ac:dyDescent="0.25">
      <c r="A21" s="7">
        <v>13</v>
      </c>
      <c r="B21" s="7" t="s">
        <v>228</v>
      </c>
      <c r="C21" s="11">
        <f>SUM(C13-C19)</f>
        <v>233.29000000003725</v>
      </c>
      <c r="D21" s="11">
        <f t="shared" ref="D21" si="2">SUM(D13-D19)</f>
        <v>0</v>
      </c>
      <c r="E21" s="81">
        <f>SUM(C21:D21)</f>
        <v>233.29000000003725</v>
      </c>
    </row>
    <row r="22" spans="1:5" x14ac:dyDescent="0.25">
      <c r="A22" s="7"/>
      <c r="B22" s="7"/>
      <c r="C22" s="7"/>
      <c r="D22" s="7"/>
      <c r="E22" s="7"/>
    </row>
    <row r="25" spans="1:5" ht="15.75" x14ac:dyDescent="0.25">
      <c r="B25" s="30" t="s">
        <v>40</v>
      </c>
      <c r="C25" s="86">
        <f>SUM(C26:C28)</f>
        <v>1206.5</v>
      </c>
    </row>
    <row r="26" spans="1:5" ht="15.75" x14ac:dyDescent="0.25">
      <c r="B26" s="29" t="s">
        <v>39</v>
      </c>
      <c r="C26" s="106">
        <v>1185.5</v>
      </c>
      <c r="D26" t="s">
        <v>152</v>
      </c>
    </row>
    <row r="27" spans="1:5" x14ac:dyDescent="0.25">
      <c r="B27" t="s">
        <v>39</v>
      </c>
      <c r="C27" s="106">
        <v>21</v>
      </c>
      <c r="D27" t="s">
        <v>150</v>
      </c>
    </row>
    <row r="28" spans="1:5" x14ac:dyDescent="0.25">
      <c r="B28" s="88" t="s">
        <v>163</v>
      </c>
      <c r="C28" s="106">
        <v>0</v>
      </c>
    </row>
    <row r="29" spans="1:5" x14ac:dyDescent="0.25">
      <c r="C29" s="4"/>
    </row>
    <row r="30" spans="1:5" x14ac:dyDescent="0.25">
      <c r="C30" s="4"/>
    </row>
    <row r="31" spans="1:5" ht="15.75" x14ac:dyDescent="0.25">
      <c r="B31" s="30" t="s">
        <v>38</v>
      </c>
      <c r="C31" s="86">
        <f>SUM(C32:C34)</f>
        <v>18407.98</v>
      </c>
    </row>
    <row r="32" spans="1:5" x14ac:dyDescent="0.25">
      <c r="B32" t="s">
        <v>41</v>
      </c>
      <c r="C32" s="4">
        <v>18092.98</v>
      </c>
      <c r="D32" t="s">
        <v>230</v>
      </c>
    </row>
    <row r="33" spans="2:4" x14ac:dyDescent="0.25">
      <c r="B33" t="s">
        <v>164</v>
      </c>
      <c r="C33" s="4">
        <v>315</v>
      </c>
      <c r="D33" t="s">
        <v>231</v>
      </c>
    </row>
    <row r="34" spans="2:4" x14ac:dyDescent="0.25">
      <c r="B34" t="s">
        <v>173</v>
      </c>
      <c r="C34" s="4">
        <v>0</v>
      </c>
    </row>
  </sheetData>
  <mergeCells count="1">
    <mergeCell ref="E6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D31"/>
  <sheetViews>
    <sheetView workbookViewId="0">
      <selection activeCell="D34" sqref="A1:D34"/>
    </sheetView>
  </sheetViews>
  <sheetFormatPr defaultRowHeight="15" x14ac:dyDescent="0.25"/>
  <cols>
    <col min="1" max="1" width="31.140625" customWidth="1"/>
    <col min="2" max="4" width="16.7109375" customWidth="1"/>
  </cols>
  <sheetData>
    <row r="3" spans="1:3" x14ac:dyDescent="0.25">
      <c r="A3" s="1" t="s">
        <v>177</v>
      </c>
      <c r="B3" s="1"/>
      <c r="C3" s="1"/>
    </row>
    <row r="5" spans="1:3" x14ac:dyDescent="0.25">
      <c r="A5" s="116" t="s">
        <v>153</v>
      </c>
      <c r="B5" s="12" t="s">
        <v>42</v>
      </c>
      <c r="C5" t="s">
        <v>243</v>
      </c>
    </row>
    <row r="6" spans="1:3" x14ac:dyDescent="0.25">
      <c r="A6" s="7" t="s">
        <v>43</v>
      </c>
      <c r="B6" s="201">
        <v>24.67</v>
      </c>
    </row>
    <row r="7" spans="1:3" x14ac:dyDescent="0.25">
      <c r="A7" s="7" t="s">
        <v>44</v>
      </c>
      <c r="B7" s="201">
        <v>15.06</v>
      </c>
    </row>
    <row r="8" spans="1:3" x14ac:dyDescent="0.25">
      <c r="A8" s="7" t="s">
        <v>192</v>
      </c>
      <c r="B8" s="201">
        <v>13</v>
      </c>
    </row>
    <row r="9" spans="1:3" x14ac:dyDescent="0.25">
      <c r="A9" s="12" t="s">
        <v>45</v>
      </c>
      <c r="B9" s="202">
        <f>SUM(B6:B8)</f>
        <v>52.730000000000004</v>
      </c>
    </row>
    <row r="10" spans="1:3" x14ac:dyDescent="0.25">
      <c r="B10" s="118"/>
    </row>
    <row r="11" spans="1:3" x14ac:dyDescent="0.25">
      <c r="B11" s="118"/>
    </row>
    <row r="12" spans="1:3" x14ac:dyDescent="0.25">
      <c r="A12" s="12" t="s">
        <v>46</v>
      </c>
      <c r="B12" s="127" t="s">
        <v>42</v>
      </c>
      <c r="C12" t="s">
        <v>241</v>
      </c>
    </row>
    <row r="13" spans="1:3" x14ac:dyDescent="0.25">
      <c r="A13" s="7" t="s">
        <v>47</v>
      </c>
      <c r="B13" s="124">
        <v>0.5</v>
      </c>
    </row>
    <row r="14" spans="1:3" x14ac:dyDescent="0.25">
      <c r="A14" s="7" t="s">
        <v>48</v>
      </c>
      <c r="B14" s="124">
        <v>1</v>
      </c>
    </row>
    <row r="15" spans="1:3" x14ac:dyDescent="0.25">
      <c r="A15" s="7" t="s">
        <v>49</v>
      </c>
      <c r="B15" s="124">
        <v>1</v>
      </c>
    </row>
    <row r="16" spans="1:3" x14ac:dyDescent="0.25">
      <c r="A16" s="7" t="s">
        <v>50</v>
      </c>
      <c r="B16" s="124">
        <v>1</v>
      </c>
    </row>
    <row r="17" spans="1:4" x14ac:dyDescent="0.25">
      <c r="A17" s="7" t="s">
        <v>51</v>
      </c>
      <c r="B17" s="124">
        <v>5.5</v>
      </c>
    </row>
    <row r="18" spans="1:4" x14ac:dyDescent="0.25">
      <c r="A18" s="7" t="s">
        <v>245</v>
      </c>
      <c r="B18" s="124">
        <v>4.5</v>
      </c>
    </row>
    <row r="19" spans="1:4" x14ac:dyDescent="0.25">
      <c r="A19" s="15" t="s">
        <v>244</v>
      </c>
      <c r="B19" s="124">
        <v>4</v>
      </c>
    </row>
    <row r="20" spans="1:4" x14ac:dyDescent="0.25">
      <c r="A20" s="12" t="s">
        <v>45</v>
      </c>
      <c r="B20" s="14">
        <f>SUM(B13:B19)</f>
        <v>17.5</v>
      </c>
    </row>
    <row r="23" spans="1:4" x14ac:dyDescent="0.25">
      <c r="A23" s="1" t="s">
        <v>242</v>
      </c>
      <c r="B23" s="1"/>
      <c r="C23" s="1"/>
    </row>
    <row r="25" spans="1:4" x14ac:dyDescent="0.25">
      <c r="A25" s="7"/>
      <c r="B25" s="7" t="s">
        <v>53</v>
      </c>
      <c r="C25" s="7" t="s">
        <v>54</v>
      </c>
      <c r="D25" s="7" t="s">
        <v>55</v>
      </c>
    </row>
    <row r="26" spans="1:4" x14ac:dyDescent="0.25">
      <c r="A26" s="7"/>
      <c r="B26" s="7"/>
      <c r="C26" s="7"/>
      <c r="D26" s="7"/>
    </row>
    <row r="27" spans="1:4" x14ac:dyDescent="0.25">
      <c r="A27" s="7" t="s">
        <v>56</v>
      </c>
      <c r="B27" s="126">
        <v>158</v>
      </c>
      <c r="C27" s="53">
        <v>7</v>
      </c>
      <c r="D27" s="50">
        <f>SUM(B27/C27)</f>
        <v>22.571428571428573</v>
      </c>
    </row>
    <row r="28" spans="1:4" x14ac:dyDescent="0.25">
      <c r="A28" s="7" t="s">
        <v>52</v>
      </c>
      <c r="B28" s="53">
        <v>486</v>
      </c>
      <c r="C28" s="53">
        <v>23</v>
      </c>
      <c r="D28" s="50">
        <f t="shared" ref="D28:D31" si="0">SUM(B28/C28)</f>
        <v>21.130434782608695</v>
      </c>
    </row>
    <row r="29" spans="1:4" x14ac:dyDescent="0.25">
      <c r="A29" s="7"/>
      <c r="B29" s="53"/>
      <c r="C29" s="53"/>
      <c r="D29" s="50"/>
    </row>
    <row r="30" spans="1:4" ht="15.75" thickBot="1" x14ac:dyDescent="0.3">
      <c r="A30" s="27"/>
      <c r="B30" s="54"/>
      <c r="C30" s="54"/>
      <c r="D30" s="51"/>
    </row>
    <row r="31" spans="1:4" ht="15.75" thickBot="1" x14ac:dyDescent="0.3">
      <c r="A31" s="28" t="s">
        <v>10</v>
      </c>
      <c r="B31" s="55">
        <f>SUM(B27:B30)</f>
        <v>644</v>
      </c>
      <c r="C31" s="55">
        <f>SUM(C27:C30)</f>
        <v>30</v>
      </c>
      <c r="D31" s="52">
        <f t="shared" si="0"/>
        <v>21.466666666666665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32"/>
  <sheetViews>
    <sheetView workbookViewId="0">
      <selection activeCell="G136" sqref="A1:G136"/>
    </sheetView>
  </sheetViews>
  <sheetFormatPr defaultRowHeight="15" x14ac:dyDescent="0.25"/>
  <cols>
    <col min="1" max="1" width="4.85546875" customWidth="1"/>
    <col min="2" max="2" width="7.7109375" customWidth="1"/>
    <col min="3" max="3" width="5.140625" customWidth="1"/>
    <col min="4" max="4" width="39.7109375" customWidth="1"/>
    <col min="5" max="5" width="11.7109375" customWidth="1"/>
    <col min="6" max="6" width="11.5703125" customWidth="1"/>
    <col min="7" max="7" width="6.28515625" customWidth="1"/>
  </cols>
  <sheetData>
    <row r="1" spans="1:7" ht="15.75" x14ac:dyDescent="0.25">
      <c r="D1" s="79" t="s">
        <v>57</v>
      </c>
    </row>
    <row r="2" spans="1:7" ht="15.75" x14ac:dyDescent="0.25">
      <c r="D2" s="79" t="s">
        <v>162</v>
      </c>
    </row>
    <row r="3" spans="1:7" x14ac:dyDescent="0.25">
      <c r="D3" s="2" t="s">
        <v>239</v>
      </c>
    </row>
    <row r="5" spans="1:7" ht="15.75" x14ac:dyDescent="0.25">
      <c r="C5" s="30" t="s">
        <v>2</v>
      </c>
      <c r="D5" s="29"/>
    </row>
    <row r="6" spans="1:7" x14ac:dyDescent="0.25">
      <c r="A6" s="27" t="s">
        <v>76</v>
      </c>
      <c r="B6" s="7" t="s">
        <v>58</v>
      </c>
      <c r="C6" s="7" t="s">
        <v>3</v>
      </c>
      <c r="D6" s="7" t="s">
        <v>59</v>
      </c>
      <c r="E6" s="7" t="s">
        <v>60</v>
      </c>
      <c r="F6" s="7" t="s">
        <v>15</v>
      </c>
      <c r="G6" s="7" t="s">
        <v>16</v>
      </c>
    </row>
    <row r="7" spans="1:7" x14ac:dyDescent="0.25">
      <c r="A7" s="27"/>
      <c r="B7" s="48"/>
      <c r="C7" s="7">
        <v>4210</v>
      </c>
      <c r="D7" s="15" t="s">
        <v>65</v>
      </c>
      <c r="E7" s="11">
        <v>1000</v>
      </c>
      <c r="F7" s="11">
        <v>0</v>
      </c>
      <c r="G7" s="32">
        <f t="shared" ref="G7:G8" si="0">SUM(F7*100/E7)</f>
        <v>0</v>
      </c>
    </row>
    <row r="8" spans="1:7" x14ac:dyDescent="0.25">
      <c r="A8" s="47"/>
      <c r="B8" s="48"/>
      <c r="C8" s="7">
        <v>4300</v>
      </c>
      <c r="D8" s="15" t="s">
        <v>6</v>
      </c>
      <c r="E8" s="11">
        <v>1000</v>
      </c>
      <c r="F8" s="11">
        <v>0</v>
      </c>
      <c r="G8" s="32">
        <f t="shared" si="0"/>
        <v>0</v>
      </c>
    </row>
    <row r="9" spans="1:7" x14ac:dyDescent="0.25">
      <c r="A9" s="31"/>
      <c r="B9" s="61">
        <v>75421</v>
      </c>
      <c r="C9" s="61"/>
      <c r="D9" s="68" t="s">
        <v>160</v>
      </c>
      <c r="E9" s="110">
        <f>SUM(E7:E8)</f>
        <v>2000</v>
      </c>
      <c r="F9" s="110">
        <f>SUM(F7:F8)</f>
        <v>0</v>
      </c>
      <c r="G9" s="111">
        <f>SUM(F9*100/E9)</f>
        <v>0</v>
      </c>
    </row>
    <row r="10" spans="1:7" ht="30" x14ac:dyDescent="0.25">
      <c r="A10" s="114">
        <v>754</v>
      </c>
      <c r="B10" s="112"/>
      <c r="C10" s="112"/>
      <c r="D10" s="71" t="s">
        <v>161</v>
      </c>
      <c r="E10" s="113">
        <f>SUM(E9)</f>
        <v>2000</v>
      </c>
      <c r="F10" s="113">
        <f>SUM(F9)</f>
        <v>0</v>
      </c>
      <c r="G10" s="113">
        <f>SUM(G9)</f>
        <v>0</v>
      </c>
    </row>
    <row r="11" spans="1:7" ht="30" x14ac:dyDescent="0.25">
      <c r="A11" s="27"/>
      <c r="B11" s="48"/>
      <c r="C11" s="7">
        <v>3020</v>
      </c>
      <c r="D11" s="33" t="s">
        <v>88</v>
      </c>
      <c r="E11" s="32">
        <v>202614</v>
      </c>
      <c r="F11" s="32">
        <v>200628.96</v>
      </c>
      <c r="G11" s="34">
        <f>F11*100/E11</f>
        <v>99.020284876662032</v>
      </c>
    </row>
    <row r="12" spans="1:7" ht="30" x14ac:dyDescent="0.25">
      <c r="A12" s="47"/>
      <c r="B12" s="49"/>
      <c r="C12" s="156">
        <v>3040</v>
      </c>
      <c r="D12" s="158" t="s">
        <v>248</v>
      </c>
      <c r="E12" s="32">
        <v>46125</v>
      </c>
      <c r="F12" s="32">
        <v>46125</v>
      </c>
      <c r="G12" s="34">
        <f>F12*100/E12</f>
        <v>100</v>
      </c>
    </row>
    <row r="13" spans="1:7" x14ac:dyDescent="0.25">
      <c r="A13" s="47"/>
      <c r="B13" s="49"/>
      <c r="C13" s="7">
        <v>4010</v>
      </c>
      <c r="D13" s="15" t="s">
        <v>61</v>
      </c>
      <c r="E13" s="11">
        <v>371406</v>
      </c>
      <c r="F13" s="11">
        <v>351955.44</v>
      </c>
      <c r="G13" s="34">
        <f t="shared" ref="G13:G79" si="1">F13*100/E13</f>
        <v>94.762992520314697</v>
      </c>
    </row>
    <row r="14" spans="1:7" x14ac:dyDescent="0.25">
      <c r="A14" s="47"/>
      <c r="B14" s="49"/>
      <c r="C14" s="7">
        <v>4040</v>
      </c>
      <c r="D14" s="15" t="s">
        <v>62</v>
      </c>
      <c r="E14" s="11">
        <v>23040</v>
      </c>
      <c r="F14" s="11">
        <v>22634.54</v>
      </c>
      <c r="G14" s="34">
        <f t="shared" si="1"/>
        <v>98.240190972222223</v>
      </c>
    </row>
    <row r="15" spans="1:7" x14ac:dyDescent="0.25">
      <c r="A15" s="47"/>
      <c r="B15" s="49"/>
      <c r="C15" s="7">
        <v>4110</v>
      </c>
      <c r="D15" s="15" t="s">
        <v>63</v>
      </c>
      <c r="E15" s="11">
        <v>600469.30000000005</v>
      </c>
      <c r="F15" s="11">
        <v>593821.73</v>
      </c>
      <c r="G15" s="34">
        <f t="shared" si="1"/>
        <v>98.892937573994203</v>
      </c>
    </row>
    <row r="16" spans="1:7" ht="45" x14ac:dyDescent="0.25">
      <c r="A16" s="47"/>
      <c r="B16" s="49"/>
      <c r="C16" s="7">
        <v>4120</v>
      </c>
      <c r="D16" s="15" t="s">
        <v>156</v>
      </c>
      <c r="E16" s="11">
        <v>64933</v>
      </c>
      <c r="F16" s="11">
        <v>62803.45</v>
      </c>
      <c r="G16" s="34">
        <f t="shared" si="1"/>
        <v>96.720388708360929</v>
      </c>
    </row>
    <row r="17" spans="1:7" ht="30" x14ac:dyDescent="0.25">
      <c r="A17" s="47"/>
      <c r="B17" s="49"/>
      <c r="C17" s="7">
        <v>4140</v>
      </c>
      <c r="D17" s="15" t="s">
        <v>157</v>
      </c>
      <c r="E17" s="11">
        <v>8100</v>
      </c>
      <c r="F17" s="11">
        <v>8077.99</v>
      </c>
      <c r="G17" s="34">
        <f t="shared" si="1"/>
        <v>99.728271604938271</v>
      </c>
    </row>
    <row r="18" spans="1:7" x14ac:dyDescent="0.25">
      <c r="A18" s="47"/>
      <c r="B18" s="49"/>
      <c r="C18" s="7">
        <v>4170</v>
      </c>
      <c r="D18" s="7" t="s">
        <v>86</v>
      </c>
      <c r="E18" s="11">
        <v>600</v>
      </c>
      <c r="F18" s="11">
        <v>0</v>
      </c>
      <c r="G18" s="34">
        <f t="shared" si="1"/>
        <v>0</v>
      </c>
    </row>
    <row r="19" spans="1:7" x14ac:dyDescent="0.25">
      <c r="A19" s="47"/>
      <c r="B19" s="49"/>
      <c r="C19" s="7">
        <v>4190</v>
      </c>
      <c r="D19" s="7" t="s">
        <v>64</v>
      </c>
      <c r="E19" s="11">
        <v>2070</v>
      </c>
      <c r="F19" s="11">
        <v>1682.81</v>
      </c>
      <c r="G19" s="34">
        <f t="shared" si="1"/>
        <v>81.295169082125611</v>
      </c>
    </row>
    <row r="20" spans="1:7" x14ac:dyDescent="0.25">
      <c r="A20" s="47"/>
      <c r="B20" s="49"/>
      <c r="C20" s="7">
        <v>4210</v>
      </c>
      <c r="D20" s="7" t="s">
        <v>65</v>
      </c>
      <c r="E20" s="11">
        <v>127833</v>
      </c>
      <c r="F20" s="11">
        <v>125608.68</v>
      </c>
      <c r="G20" s="34">
        <f t="shared" si="1"/>
        <v>98.259979817418042</v>
      </c>
    </row>
    <row r="21" spans="1:7" x14ac:dyDescent="0.25">
      <c r="A21" s="47"/>
      <c r="B21" s="49"/>
      <c r="C21" s="7">
        <v>4240</v>
      </c>
      <c r="D21" s="15" t="s">
        <v>89</v>
      </c>
      <c r="E21" s="11">
        <v>11200</v>
      </c>
      <c r="F21" s="11">
        <v>6130.82</v>
      </c>
      <c r="G21" s="34">
        <f t="shared" si="1"/>
        <v>54.739464285714284</v>
      </c>
    </row>
    <row r="22" spans="1:7" x14ac:dyDescent="0.25">
      <c r="A22" s="47"/>
      <c r="B22" s="49"/>
      <c r="C22" s="7">
        <v>4260</v>
      </c>
      <c r="D22" s="7" t="s">
        <v>5</v>
      </c>
      <c r="E22" s="11">
        <v>206830</v>
      </c>
      <c r="F22" s="11">
        <v>128344.74</v>
      </c>
      <c r="G22" s="34">
        <f t="shared" si="1"/>
        <v>62.053251462553789</v>
      </c>
    </row>
    <row r="23" spans="1:7" x14ac:dyDescent="0.25">
      <c r="A23" s="47"/>
      <c r="B23" s="49"/>
      <c r="C23" s="7">
        <v>4270</v>
      </c>
      <c r="D23" s="7" t="s">
        <v>181</v>
      </c>
      <c r="E23" s="11">
        <v>240600</v>
      </c>
      <c r="F23" s="11">
        <v>184557.92</v>
      </c>
      <c r="G23" s="34">
        <f t="shared" si="1"/>
        <v>76.707364921030759</v>
      </c>
    </row>
    <row r="24" spans="1:7" x14ac:dyDescent="0.25">
      <c r="A24" s="47"/>
      <c r="B24" s="49"/>
      <c r="C24" s="7">
        <v>4280</v>
      </c>
      <c r="D24" s="7" t="s">
        <v>67</v>
      </c>
      <c r="E24" s="11">
        <v>7600</v>
      </c>
      <c r="F24" s="11">
        <v>7378</v>
      </c>
      <c r="G24" s="34">
        <f t="shared" si="1"/>
        <v>97.078947368421055</v>
      </c>
    </row>
    <row r="25" spans="1:7" x14ac:dyDescent="0.25">
      <c r="A25" s="47"/>
      <c r="B25" s="49"/>
      <c r="C25" s="7">
        <v>4300</v>
      </c>
      <c r="D25" s="7" t="s">
        <v>6</v>
      </c>
      <c r="E25" s="11">
        <v>87700</v>
      </c>
      <c r="F25" s="11">
        <v>80704.11</v>
      </c>
      <c r="G25" s="34">
        <f t="shared" si="1"/>
        <v>92.022930444697835</v>
      </c>
    </row>
    <row r="26" spans="1:7" ht="30" x14ac:dyDescent="0.25">
      <c r="A26" s="47"/>
      <c r="B26" s="49"/>
      <c r="C26" s="7">
        <v>4360</v>
      </c>
      <c r="D26" s="15" t="s">
        <v>68</v>
      </c>
      <c r="E26" s="11">
        <v>3180</v>
      </c>
      <c r="F26" s="11">
        <v>2999.97</v>
      </c>
      <c r="G26" s="34">
        <f t="shared" si="1"/>
        <v>94.338679245283018</v>
      </c>
    </row>
    <row r="27" spans="1:7" x14ac:dyDescent="0.25">
      <c r="A27" s="47"/>
      <c r="B27" s="49"/>
      <c r="C27" s="7">
        <v>4410</v>
      </c>
      <c r="D27" s="7" t="s">
        <v>7</v>
      </c>
      <c r="E27" s="11">
        <v>1500</v>
      </c>
      <c r="F27" s="11">
        <v>1353.41</v>
      </c>
      <c r="G27" s="34">
        <f t="shared" si="1"/>
        <v>90.227333333333334</v>
      </c>
    </row>
    <row r="28" spans="1:7" x14ac:dyDescent="0.25">
      <c r="A28" s="47"/>
      <c r="B28" s="49"/>
      <c r="C28" s="7">
        <v>4430</v>
      </c>
      <c r="D28" s="7" t="s">
        <v>8</v>
      </c>
      <c r="E28" s="11">
        <v>8050</v>
      </c>
      <c r="F28" s="11">
        <v>8032.43</v>
      </c>
      <c r="G28" s="34">
        <f t="shared" si="1"/>
        <v>99.781739130434786</v>
      </c>
    </row>
    <row r="29" spans="1:7" x14ac:dyDescent="0.25">
      <c r="A29" s="47"/>
      <c r="B29" s="49"/>
      <c r="C29" s="7">
        <v>4440</v>
      </c>
      <c r="D29" s="7" t="s">
        <v>69</v>
      </c>
      <c r="E29" s="11">
        <v>149347</v>
      </c>
      <c r="F29" s="11">
        <v>149347</v>
      </c>
      <c r="G29" s="34">
        <f t="shared" si="1"/>
        <v>100</v>
      </c>
    </row>
    <row r="30" spans="1:7" ht="30" x14ac:dyDescent="0.25">
      <c r="A30" s="47"/>
      <c r="B30" s="49"/>
      <c r="C30" s="7">
        <v>4520</v>
      </c>
      <c r="D30" s="15" t="s">
        <v>158</v>
      </c>
      <c r="E30" s="11">
        <v>22550</v>
      </c>
      <c r="F30" s="11">
        <v>22442.06</v>
      </c>
      <c r="G30" s="34">
        <f t="shared" si="1"/>
        <v>99.521330376940128</v>
      </c>
    </row>
    <row r="31" spans="1:7" ht="30" x14ac:dyDescent="0.25">
      <c r="A31" s="47"/>
      <c r="B31" s="49"/>
      <c r="C31" s="7">
        <v>4710</v>
      </c>
      <c r="D31" s="15" t="s">
        <v>174</v>
      </c>
      <c r="E31" s="11">
        <v>5214</v>
      </c>
      <c r="F31" s="11">
        <v>4202.84</v>
      </c>
      <c r="G31" s="34">
        <f t="shared" si="1"/>
        <v>80.606827771384729</v>
      </c>
    </row>
    <row r="32" spans="1:7" x14ac:dyDescent="0.25">
      <c r="A32" s="47"/>
      <c r="B32" s="49"/>
      <c r="C32" s="7">
        <v>4790</v>
      </c>
      <c r="D32" s="15" t="s">
        <v>179</v>
      </c>
      <c r="E32" s="11">
        <v>2827535</v>
      </c>
      <c r="F32" s="11">
        <v>2817696.8</v>
      </c>
      <c r="G32" s="34">
        <f t="shared" si="1"/>
        <v>99.652057357380187</v>
      </c>
    </row>
    <row r="33" spans="1:7" ht="30.75" customHeight="1" x14ac:dyDescent="0.25">
      <c r="A33" s="47"/>
      <c r="B33" s="49"/>
      <c r="C33" s="7">
        <v>4800</v>
      </c>
      <c r="D33" s="88" t="s">
        <v>180</v>
      </c>
      <c r="E33" s="11">
        <v>201600</v>
      </c>
      <c r="F33" s="11">
        <v>200679.91</v>
      </c>
      <c r="G33" s="34">
        <f t="shared" si="1"/>
        <v>99.54360615079365</v>
      </c>
    </row>
    <row r="34" spans="1:7" x14ac:dyDescent="0.25">
      <c r="A34" s="47"/>
      <c r="B34" s="56">
        <v>80101</v>
      </c>
      <c r="C34" s="57"/>
      <c r="D34" s="58" t="s">
        <v>78</v>
      </c>
      <c r="E34" s="59">
        <f>SUM(E11:E33)</f>
        <v>5220096.3</v>
      </c>
      <c r="F34" s="59">
        <f>SUM(F11:F33)</f>
        <v>5027208.6099999994</v>
      </c>
      <c r="G34" s="60">
        <f t="shared" si="1"/>
        <v>96.304901693097108</v>
      </c>
    </row>
    <row r="35" spans="1:7" ht="30" x14ac:dyDescent="0.25">
      <c r="A35" s="47"/>
      <c r="B35" s="48"/>
      <c r="C35" s="31">
        <v>3020</v>
      </c>
      <c r="D35" s="33" t="s">
        <v>88</v>
      </c>
      <c r="E35" s="11">
        <v>53733</v>
      </c>
      <c r="F35" s="11">
        <v>52801.77</v>
      </c>
      <c r="G35" s="36">
        <f t="shared" si="1"/>
        <v>98.266930936296134</v>
      </c>
    </row>
    <row r="36" spans="1:7" ht="30" x14ac:dyDescent="0.25">
      <c r="A36" s="47"/>
      <c r="B36" s="49"/>
      <c r="C36" s="156">
        <v>3040</v>
      </c>
      <c r="D36" s="158" t="s">
        <v>248</v>
      </c>
      <c r="E36" s="11">
        <v>11250</v>
      </c>
      <c r="F36" s="11">
        <v>11250</v>
      </c>
      <c r="G36" s="36">
        <f t="shared" si="1"/>
        <v>100</v>
      </c>
    </row>
    <row r="37" spans="1:7" x14ac:dyDescent="0.25">
      <c r="A37" s="47"/>
      <c r="B37" s="49"/>
      <c r="C37" s="7">
        <v>4010</v>
      </c>
      <c r="D37" s="15" t="s">
        <v>61</v>
      </c>
      <c r="E37" s="11">
        <v>295788</v>
      </c>
      <c r="F37" s="11">
        <v>294427.31</v>
      </c>
      <c r="G37" s="36">
        <f t="shared" si="1"/>
        <v>99.539977957185556</v>
      </c>
    </row>
    <row r="38" spans="1:7" x14ac:dyDescent="0.25">
      <c r="A38" s="47"/>
      <c r="B38" s="49"/>
      <c r="C38" s="7">
        <v>4040</v>
      </c>
      <c r="D38" s="15" t="s">
        <v>62</v>
      </c>
      <c r="E38" s="11">
        <v>16440</v>
      </c>
      <c r="F38" s="11">
        <v>15918.51</v>
      </c>
      <c r="G38" s="36">
        <f t="shared" si="1"/>
        <v>96.827919708029199</v>
      </c>
    </row>
    <row r="39" spans="1:7" x14ac:dyDescent="0.25">
      <c r="A39" s="47"/>
      <c r="B39" s="49"/>
      <c r="C39" s="7">
        <v>4110</v>
      </c>
      <c r="D39" s="15" t="s">
        <v>63</v>
      </c>
      <c r="E39" s="11">
        <v>195296</v>
      </c>
      <c r="F39" s="11">
        <v>185441.39</v>
      </c>
      <c r="G39" s="36">
        <f t="shared" si="1"/>
        <v>94.954013395051618</v>
      </c>
    </row>
    <row r="40" spans="1:7" ht="45" x14ac:dyDescent="0.25">
      <c r="A40" s="47"/>
      <c r="B40" s="49"/>
      <c r="C40" s="7">
        <v>4120</v>
      </c>
      <c r="D40" s="15" t="s">
        <v>156</v>
      </c>
      <c r="E40" s="11">
        <v>23055</v>
      </c>
      <c r="F40" s="11">
        <v>20730.38</v>
      </c>
      <c r="G40" s="36">
        <f t="shared" si="1"/>
        <v>89.91706788115377</v>
      </c>
    </row>
    <row r="41" spans="1:7" ht="30" x14ac:dyDescent="0.25">
      <c r="A41" s="47"/>
      <c r="B41" s="49"/>
      <c r="C41" s="7">
        <v>4140</v>
      </c>
      <c r="D41" s="15" t="s">
        <v>157</v>
      </c>
      <c r="E41" s="11">
        <v>2500</v>
      </c>
      <c r="F41" s="11">
        <v>2308.0100000000002</v>
      </c>
      <c r="G41" s="36">
        <f t="shared" si="1"/>
        <v>92.320400000000006</v>
      </c>
    </row>
    <row r="42" spans="1:7" x14ac:dyDescent="0.25">
      <c r="A42" s="47"/>
      <c r="B42" s="49"/>
      <c r="C42" s="7">
        <v>4170</v>
      </c>
      <c r="D42" s="7" t="s">
        <v>86</v>
      </c>
      <c r="E42" s="11">
        <v>500</v>
      </c>
      <c r="F42" s="11">
        <v>0</v>
      </c>
      <c r="G42" s="34">
        <f t="shared" ref="G42" si="2">F42*100/E42</f>
        <v>0</v>
      </c>
    </row>
    <row r="43" spans="1:7" x14ac:dyDescent="0.25">
      <c r="A43" s="47"/>
      <c r="B43" s="49"/>
      <c r="C43" s="7">
        <v>4190</v>
      </c>
      <c r="D43" s="7" t="s">
        <v>64</v>
      </c>
      <c r="E43" s="11">
        <v>1800</v>
      </c>
      <c r="F43" s="11">
        <v>279.27</v>
      </c>
      <c r="G43" s="34">
        <f t="shared" ref="G43" si="3">F43*100/E43</f>
        <v>15.515000000000001</v>
      </c>
    </row>
    <row r="44" spans="1:7" x14ac:dyDescent="0.25">
      <c r="A44" s="47"/>
      <c r="B44" s="49"/>
      <c r="C44" s="7">
        <v>4210</v>
      </c>
      <c r="D44" s="15" t="s">
        <v>65</v>
      </c>
      <c r="E44" s="11">
        <v>33500</v>
      </c>
      <c r="F44" s="11">
        <v>32338.98</v>
      </c>
      <c r="G44" s="36">
        <f t="shared" si="1"/>
        <v>96.534268656716421</v>
      </c>
    </row>
    <row r="45" spans="1:7" x14ac:dyDescent="0.25">
      <c r="A45" s="47"/>
      <c r="B45" s="49"/>
      <c r="C45" s="7">
        <v>4240</v>
      </c>
      <c r="D45" s="15" t="s">
        <v>89</v>
      </c>
      <c r="E45" s="11">
        <v>4250</v>
      </c>
      <c r="F45" s="11">
        <v>1365.03</v>
      </c>
      <c r="G45" s="36">
        <f t="shared" si="1"/>
        <v>32.118352941176468</v>
      </c>
    </row>
    <row r="46" spans="1:7" x14ac:dyDescent="0.25">
      <c r="A46" s="47"/>
      <c r="B46" s="49"/>
      <c r="C46" s="7">
        <v>4260</v>
      </c>
      <c r="D46" s="15" t="s">
        <v>5</v>
      </c>
      <c r="E46" s="11">
        <v>84800</v>
      </c>
      <c r="F46" s="11">
        <v>37255.99</v>
      </c>
      <c r="G46" s="36">
        <f t="shared" si="1"/>
        <v>43.933950471698111</v>
      </c>
    </row>
    <row r="47" spans="1:7" x14ac:dyDescent="0.25">
      <c r="A47" s="47"/>
      <c r="B47" s="49"/>
      <c r="C47" s="7">
        <v>4270</v>
      </c>
      <c r="D47" s="7" t="s">
        <v>181</v>
      </c>
      <c r="E47" s="11">
        <v>30000</v>
      </c>
      <c r="F47" s="11">
        <v>29963.4</v>
      </c>
      <c r="G47" s="36">
        <f t="shared" si="1"/>
        <v>99.878</v>
      </c>
    </row>
    <row r="48" spans="1:7" x14ac:dyDescent="0.25">
      <c r="A48" s="47"/>
      <c r="B48" s="49"/>
      <c r="C48" s="7">
        <v>4280</v>
      </c>
      <c r="D48" s="15" t="s">
        <v>67</v>
      </c>
      <c r="E48" s="11">
        <v>3100</v>
      </c>
      <c r="F48" s="11">
        <v>2811</v>
      </c>
      <c r="G48" s="36">
        <f t="shared" si="1"/>
        <v>90.677419354838705</v>
      </c>
    </row>
    <row r="49" spans="1:7" x14ac:dyDescent="0.25">
      <c r="A49" s="47"/>
      <c r="B49" s="49"/>
      <c r="C49" s="7">
        <v>4300</v>
      </c>
      <c r="D49" s="15" t="s">
        <v>6</v>
      </c>
      <c r="E49" s="11">
        <v>23700</v>
      </c>
      <c r="F49" s="11">
        <v>21126.77</v>
      </c>
      <c r="G49" s="36">
        <f t="shared" si="1"/>
        <v>89.142489451476791</v>
      </c>
    </row>
    <row r="50" spans="1:7" ht="30" x14ac:dyDescent="0.25">
      <c r="A50" s="47"/>
      <c r="B50" s="49"/>
      <c r="C50" s="7">
        <v>4360</v>
      </c>
      <c r="D50" s="15" t="s">
        <v>68</v>
      </c>
      <c r="E50" s="11">
        <v>980</v>
      </c>
      <c r="F50" s="11">
        <v>876.7</v>
      </c>
      <c r="G50" s="36">
        <f t="shared" si="1"/>
        <v>89.459183673469383</v>
      </c>
    </row>
    <row r="51" spans="1:7" x14ac:dyDescent="0.25">
      <c r="A51" s="47"/>
      <c r="B51" s="49"/>
      <c r="C51" s="7">
        <v>4410</v>
      </c>
      <c r="D51" s="15" t="s">
        <v>7</v>
      </c>
      <c r="E51" s="11">
        <v>400</v>
      </c>
      <c r="F51" s="11">
        <v>39.44</v>
      </c>
      <c r="G51" s="36">
        <f t="shared" si="1"/>
        <v>9.86</v>
      </c>
    </row>
    <row r="52" spans="1:7" x14ac:dyDescent="0.25">
      <c r="A52" s="47"/>
      <c r="B52" s="49"/>
      <c r="C52" s="7">
        <v>4430</v>
      </c>
      <c r="D52" s="15" t="s">
        <v>8</v>
      </c>
      <c r="E52" s="11">
        <v>2450</v>
      </c>
      <c r="F52" s="11">
        <v>2380.5300000000002</v>
      </c>
      <c r="G52" s="36">
        <f t="shared" si="1"/>
        <v>97.164489795918385</v>
      </c>
    </row>
    <row r="53" spans="1:7" x14ac:dyDescent="0.25">
      <c r="A53" s="47"/>
      <c r="B53" s="49"/>
      <c r="C53" s="7">
        <v>4440</v>
      </c>
      <c r="D53" s="7" t="s">
        <v>69</v>
      </c>
      <c r="E53" s="11">
        <v>48596</v>
      </c>
      <c r="F53" s="11">
        <v>48596</v>
      </c>
      <c r="G53" s="36">
        <f t="shared" si="1"/>
        <v>100</v>
      </c>
    </row>
    <row r="54" spans="1:7" ht="30" x14ac:dyDescent="0.25">
      <c r="A54" s="47"/>
      <c r="B54" s="49"/>
      <c r="C54" s="7">
        <v>4520</v>
      </c>
      <c r="D54" s="15" t="s">
        <v>158</v>
      </c>
      <c r="E54" s="11">
        <v>6550</v>
      </c>
      <c r="F54" s="11">
        <v>6549.94</v>
      </c>
      <c r="G54" s="34">
        <f t="shared" ref="G54:G57" si="4">F54*100/E54</f>
        <v>99.999083969465644</v>
      </c>
    </row>
    <row r="55" spans="1:7" ht="30" x14ac:dyDescent="0.25">
      <c r="A55" s="47"/>
      <c r="B55" s="49"/>
      <c r="C55" s="7">
        <v>4710</v>
      </c>
      <c r="D55" s="15" t="s">
        <v>174</v>
      </c>
      <c r="E55" s="11">
        <v>1973</v>
      </c>
      <c r="F55" s="11">
        <v>1790.18</v>
      </c>
      <c r="G55" s="34">
        <f t="shared" si="4"/>
        <v>90.733907754688289</v>
      </c>
    </row>
    <row r="56" spans="1:7" x14ac:dyDescent="0.25">
      <c r="A56" s="47"/>
      <c r="B56" s="49"/>
      <c r="C56" s="7">
        <v>4790</v>
      </c>
      <c r="D56" s="15" t="s">
        <v>179</v>
      </c>
      <c r="E56" s="11">
        <v>705913</v>
      </c>
      <c r="F56" s="11">
        <v>689145.95</v>
      </c>
      <c r="G56" s="34">
        <f t="shared" si="4"/>
        <v>97.624771041190627</v>
      </c>
    </row>
    <row r="57" spans="1:7" ht="30" x14ac:dyDescent="0.25">
      <c r="A57" s="47"/>
      <c r="B57" s="49"/>
      <c r="C57" s="7">
        <v>4800</v>
      </c>
      <c r="D57" s="88" t="s">
        <v>180</v>
      </c>
      <c r="E57" s="11">
        <v>47000</v>
      </c>
      <c r="F57" s="11">
        <v>46247.47</v>
      </c>
      <c r="G57" s="34">
        <f t="shared" si="4"/>
        <v>98.398872340425527</v>
      </c>
    </row>
    <row r="58" spans="1:7" x14ac:dyDescent="0.25">
      <c r="A58" s="47"/>
      <c r="B58" s="61">
        <v>80104</v>
      </c>
      <c r="C58" s="58"/>
      <c r="D58" s="58" t="s">
        <v>79</v>
      </c>
      <c r="E58" s="59">
        <f>SUM(E35:E57)</f>
        <v>1593574</v>
      </c>
      <c r="F58" s="59">
        <f>SUM(F35:F57)</f>
        <v>1503644.0199999998</v>
      </c>
      <c r="G58" s="60">
        <f t="shared" si="1"/>
        <v>94.356711392128616</v>
      </c>
    </row>
    <row r="59" spans="1:7" ht="30" x14ac:dyDescent="0.25">
      <c r="A59" s="47"/>
      <c r="C59" s="31">
        <v>3020</v>
      </c>
      <c r="D59" s="33" t="s">
        <v>88</v>
      </c>
      <c r="E59" s="11">
        <v>7513</v>
      </c>
      <c r="F59" s="11">
        <v>7248.57</v>
      </c>
      <c r="G59" s="36">
        <f t="shared" si="1"/>
        <v>96.48036736323705</v>
      </c>
    </row>
    <row r="60" spans="1:7" ht="30" x14ac:dyDescent="0.25">
      <c r="A60" s="47"/>
      <c r="C60" s="200">
        <v>3040</v>
      </c>
      <c r="D60" s="199" t="s">
        <v>248</v>
      </c>
      <c r="E60" s="11">
        <v>1125</v>
      </c>
      <c r="F60" s="11">
        <v>1125</v>
      </c>
      <c r="G60" s="36">
        <f t="shared" si="1"/>
        <v>100</v>
      </c>
    </row>
    <row r="61" spans="1:7" x14ac:dyDescent="0.25">
      <c r="A61" s="47"/>
      <c r="C61" s="7">
        <v>4110</v>
      </c>
      <c r="D61" s="15" t="s">
        <v>63</v>
      </c>
      <c r="E61" s="11">
        <v>36777</v>
      </c>
      <c r="F61" s="11">
        <v>34278.06</v>
      </c>
      <c r="G61" s="36">
        <f t="shared" si="1"/>
        <v>93.205155396035565</v>
      </c>
    </row>
    <row r="62" spans="1:7" ht="45" x14ac:dyDescent="0.25">
      <c r="A62" s="47"/>
      <c r="C62" s="7">
        <v>4120</v>
      </c>
      <c r="D62" s="15" t="s">
        <v>156</v>
      </c>
      <c r="E62" s="11">
        <v>5001</v>
      </c>
      <c r="F62" s="11">
        <v>4539.8</v>
      </c>
      <c r="G62" s="36">
        <f t="shared" si="1"/>
        <v>90.777844431113778</v>
      </c>
    </row>
    <row r="63" spans="1:7" x14ac:dyDescent="0.25">
      <c r="A63" s="47"/>
      <c r="C63" s="7">
        <v>4210</v>
      </c>
      <c r="D63" s="15" t="s">
        <v>65</v>
      </c>
      <c r="E63" s="11">
        <v>3000</v>
      </c>
      <c r="F63" s="11">
        <v>516.26</v>
      </c>
      <c r="G63" s="36">
        <f t="shared" si="1"/>
        <v>17.208666666666666</v>
      </c>
    </row>
    <row r="64" spans="1:7" x14ac:dyDescent="0.25">
      <c r="A64" s="47"/>
      <c r="C64" s="7">
        <v>4280</v>
      </c>
      <c r="D64" s="15" t="s">
        <v>67</v>
      </c>
      <c r="E64" s="11">
        <v>360</v>
      </c>
      <c r="F64" s="11">
        <v>358</v>
      </c>
      <c r="G64" s="36">
        <f t="shared" si="1"/>
        <v>99.444444444444443</v>
      </c>
    </row>
    <row r="65" spans="1:7" x14ac:dyDescent="0.25">
      <c r="A65" s="47"/>
      <c r="C65" s="7">
        <v>4300</v>
      </c>
      <c r="D65" s="15" t="s">
        <v>6</v>
      </c>
      <c r="E65" s="11">
        <v>300</v>
      </c>
      <c r="F65" s="11">
        <v>0</v>
      </c>
      <c r="G65" s="36">
        <f t="shared" si="1"/>
        <v>0</v>
      </c>
    </row>
    <row r="66" spans="1:7" x14ac:dyDescent="0.25">
      <c r="A66" s="47"/>
      <c r="C66" s="7">
        <v>4440</v>
      </c>
      <c r="D66" s="15" t="s">
        <v>69</v>
      </c>
      <c r="E66" s="11">
        <v>5642</v>
      </c>
      <c r="F66" s="11">
        <v>5642</v>
      </c>
      <c r="G66" s="36">
        <f t="shared" si="1"/>
        <v>100</v>
      </c>
    </row>
    <row r="67" spans="1:7" ht="30" x14ac:dyDescent="0.25">
      <c r="A67" s="47"/>
      <c r="C67" s="7">
        <v>4710</v>
      </c>
      <c r="D67" s="15" t="s">
        <v>174</v>
      </c>
      <c r="E67" s="11">
        <v>453</v>
      </c>
      <c r="F67" s="11">
        <v>171.28</v>
      </c>
      <c r="G67" s="36">
        <f t="shared" si="1"/>
        <v>37.810154525386316</v>
      </c>
    </row>
    <row r="68" spans="1:7" x14ac:dyDescent="0.25">
      <c r="A68" s="47"/>
      <c r="C68" s="7">
        <v>4790</v>
      </c>
      <c r="D68" s="15" t="s">
        <v>179</v>
      </c>
      <c r="E68" s="11">
        <v>197733</v>
      </c>
      <c r="F68" s="11">
        <v>188365.46</v>
      </c>
      <c r="G68" s="36">
        <f t="shared" si="1"/>
        <v>95.262530786464581</v>
      </c>
    </row>
    <row r="69" spans="1:7" ht="30" x14ac:dyDescent="0.25">
      <c r="A69" s="47"/>
      <c r="C69" s="7">
        <v>4800</v>
      </c>
      <c r="D69" s="88" t="s">
        <v>180</v>
      </c>
      <c r="E69" s="11">
        <v>8700</v>
      </c>
      <c r="F69" s="11">
        <v>8676.61</v>
      </c>
      <c r="G69" s="36">
        <f t="shared" si="1"/>
        <v>99.731149425287356</v>
      </c>
    </row>
    <row r="70" spans="1:7" x14ac:dyDescent="0.25">
      <c r="A70" s="47"/>
      <c r="B70" s="67">
        <v>80107</v>
      </c>
      <c r="C70" s="58"/>
      <c r="D70" s="58" t="s">
        <v>82</v>
      </c>
      <c r="E70" s="110">
        <f>SUM(E59:E69)</f>
        <v>266604</v>
      </c>
      <c r="F70" s="110">
        <f>SUM(F59:F69)</f>
        <v>250921.03999999998</v>
      </c>
      <c r="G70" s="129">
        <f t="shared" si="1"/>
        <v>94.117507614289337</v>
      </c>
    </row>
    <row r="71" spans="1:7" x14ac:dyDescent="0.25">
      <c r="A71" s="47"/>
      <c r="C71" s="7">
        <v>4210</v>
      </c>
      <c r="D71" s="15" t="s">
        <v>65</v>
      </c>
      <c r="E71" s="11">
        <v>5000</v>
      </c>
      <c r="F71" s="11">
        <v>3432.58</v>
      </c>
      <c r="G71" s="36">
        <f t="shared" si="1"/>
        <v>68.651600000000002</v>
      </c>
    </row>
    <row r="72" spans="1:7" x14ac:dyDescent="0.25">
      <c r="A72" s="47"/>
      <c r="C72" s="7">
        <v>4300</v>
      </c>
      <c r="D72" s="15" t="s">
        <v>6</v>
      </c>
      <c r="E72" s="11">
        <v>12000</v>
      </c>
      <c r="F72" s="11">
        <v>8332.2800000000007</v>
      </c>
      <c r="G72" s="36">
        <f t="shared" si="1"/>
        <v>69.435666666666677</v>
      </c>
    </row>
    <row r="73" spans="1:7" ht="30" x14ac:dyDescent="0.25">
      <c r="A73" s="47"/>
      <c r="C73" s="27">
        <v>4700</v>
      </c>
      <c r="D73" s="15" t="s">
        <v>70</v>
      </c>
      <c r="E73" s="11">
        <v>14681</v>
      </c>
      <c r="F73" s="11">
        <v>5300.9</v>
      </c>
      <c r="G73" s="36">
        <f t="shared" si="1"/>
        <v>36.107213405081396</v>
      </c>
    </row>
    <row r="74" spans="1:7" x14ac:dyDescent="0.25">
      <c r="A74" s="47"/>
      <c r="B74" s="61">
        <v>80146</v>
      </c>
      <c r="C74" s="58"/>
      <c r="D74" s="62" t="s">
        <v>80</v>
      </c>
      <c r="E74" s="59">
        <f>SUM(E71:E73)</f>
        <v>31681</v>
      </c>
      <c r="F74" s="59">
        <f>SUM(F71:F73)</f>
        <v>17065.760000000002</v>
      </c>
      <c r="G74" s="63">
        <f t="shared" si="1"/>
        <v>53.867491556453402</v>
      </c>
    </row>
    <row r="75" spans="1:7" ht="30" x14ac:dyDescent="0.25">
      <c r="A75" s="47"/>
      <c r="B75" s="48"/>
      <c r="C75" s="31">
        <v>3020</v>
      </c>
      <c r="D75" s="33" t="s">
        <v>88</v>
      </c>
      <c r="E75" s="11">
        <v>1615</v>
      </c>
      <c r="F75" s="11">
        <v>1179.99</v>
      </c>
      <c r="G75" s="36">
        <f t="shared" si="1"/>
        <v>73.064396284829726</v>
      </c>
    </row>
    <row r="76" spans="1:7" x14ac:dyDescent="0.25">
      <c r="A76" s="47"/>
      <c r="B76" s="49"/>
      <c r="C76" s="7">
        <v>4010</v>
      </c>
      <c r="D76" s="15" t="s">
        <v>61</v>
      </c>
      <c r="E76" s="11">
        <v>263368</v>
      </c>
      <c r="F76" s="11">
        <v>260339.7</v>
      </c>
      <c r="G76" s="36">
        <f t="shared" si="1"/>
        <v>98.85016402903922</v>
      </c>
    </row>
    <row r="77" spans="1:7" x14ac:dyDescent="0.25">
      <c r="A77" s="47"/>
      <c r="B77" s="49"/>
      <c r="C77" s="7">
        <v>4040</v>
      </c>
      <c r="D77" s="15" t="s">
        <v>62</v>
      </c>
      <c r="E77" s="11">
        <v>12300</v>
      </c>
      <c r="F77" s="11">
        <v>12243.64</v>
      </c>
      <c r="G77" s="36">
        <f t="shared" si="1"/>
        <v>99.541788617886183</v>
      </c>
    </row>
    <row r="78" spans="1:7" x14ac:dyDescent="0.25">
      <c r="A78" s="47"/>
      <c r="B78" s="49"/>
      <c r="C78" s="7">
        <v>4110</v>
      </c>
      <c r="D78" s="15" t="s">
        <v>63</v>
      </c>
      <c r="E78" s="11">
        <v>46428</v>
      </c>
      <c r="F78" s="11">
        <v>45103.49</v>
      </c>
      <c r="G78" s="36">
        <f t="shared" si="1"/>
        <v>97.147174119066079</v>
      </c>
    </row>
    <row r="79" spans="1:7" ht="45" x14ac:dyDescent="0.25">
      <c r="A79" s="47"/>
      <c r="B79" s="49"/>
      <c r="C79" s="7">
        <v>4120</v>
      </c>
      <c r="D79" s="15" t="s">
        <v>156</v>
      </c>
      <c r="E79" s="11">
        <v>3449</v>
      </c>
      <c r="F79" s="11">
        <v>2866.52</v>
      </c>
      <c r="G79" s="36">
        <f t="shared" si="1"/>
        <v>83.111626558422728</v>
      </c>
    </row>
    <row r="80" spans="1:7" x14ac:dyDescent="0.25">
      <c r="A80" s="47"/>
      <c r="B80" s="49"/>
      <c r="C80" s="7">
        <v>4210</v>
      </c>
      <c r="D80" s="15" t="s">
        <v>65</v>
      </c>
      <c r="E80" s="11">
        <v>15500</v>
      </c>
      <c r="F80" s="11">
        <v>15029.53</v>
      </c>
      <c r="G80" s="36">
        <f t="shared" ref="G80:G108" si="5">F80*100/E80</f>
        <v>96.96470967741935</v>
      </c>
    </row>
    <row r="81" spans="1:7" x14ac:dyDescent="0.25">
      <c r="A81" s="47"/>
      <c r="B81" s="49"/>
      <c r="C81" s="7">
        <v>4260</v>
      </c>
      <c r="D81" s="15" t="s">
        <v>5</v>
      </c>
      <c r="E81" s="11">
        <v>31760</v>
      </c>
      <c r="F81" s="11">
        <v>13762.95</v>
      </c>
      <c r="G81" s="36">
        <f t="shared" si="5"/>
        <v>43.334225440806044</v>
      </c>
    </row>
    <row r="82" spans="1:7" x14ac:dyDescent="0.25">
      <c r="A82" s="47"/>
      <c r="B82" s="49"/>
      <c r="C82" s="7">
        <v>4280</v>
      </c>
      <c r="D82" s="15" t="s">
        <v>67</v>
      </c>
      <c r="E82" s="11">
        <v>1200</v>
      </c>
      <c r="F82" s="11">
        <v>1006</v>
      </c>
      <c r="G82" s="36">
        <f t="shared" si="5"/>
        <v>83.833333333333329</v>
      </c>
    </row>
    <row r="83" spans="1:7" x14ac:dyDescent="0.25">
      <c r="A83" s="47"/>
      <c r="B83" s="49"/>
      <c r="C83" s="7">
        <v>4300</v>
      </c>
      <c r="D83" s="15" t="s">
        <v>6</v>
      </c>
      <c r="E83" s="11">
        <v>3600</v>
      </c>
      <c r="F83" s="11">
        <v>2242.23</v>
      </c>
      <c r="G83" s="36">
        <f t="shared" si="5"/>
        <v>62.284166666666664</v>
      </c>
    </row>
    <row r="84" spans="1:7" x14ac:dyDescent="0.25">
      <c r="A84" s="47"/>
      <c r="B84" s="49"/>
      <c r="C84" s="7">
        <v>4410</v>
      </c>
      <c r="D84" s="15" t="s">
        <v>7</v>
      </c>
      <c r="E84" s="11">
        <v>70</v>
      </c>
      <c r="F84" s="11">
        <v>43.7</v>
      </c>
      <c r="G84" s="36">
        <f t="shared" si="5"/>
        <v>62.428571428571431</v>
      </c>
    </row>
    <row r="85" spans="1:7" x14ac:dyDescent="0.25">
      <c r="A85" s="47"/>
      <c r="B85" s="49"/>
      <c r="C85" s="7">
        <v>4440</v>
      </c>
      <c r="D85" s="15" t="s">
        <v>69</v>
      </c>
      <c r="E85" s="11">
        <v>7973</v>
      </c>
      <c r="F85" s="11">
        <v>7973</v>
      </c>
      <c r="G85" s="36">
        <f t="shared" ref="G85" si="6">F85*100/E85</f>
        <v>100</v>
      </c>
    </row>
    <row r="86" spans="1:7" x14ac:dyDescent="0.25">
      <c r="A86" s="65"/>
      <c r="B86" s="67">
        <v>80148</v>
      </c>
      <c r="C86" s="58"/>
      <c r="D86" s="58" t="s">
        <v>81</v>
      </c>
      <c r="E86" s="66">
        <f>SUM(E75:E85)</f>
        <v>387263</v>
      </c>
      <c r="F86" s="59">
        <f>SUM(F75:F85)</f>
        <v>361790.75000000006</v>
      </c>
      <c r="G86" s="63">
        <f t="shared" si="5"/>
        <v>93.422493241027439</v>
      </c>
    </row>
    <row r="87" spans="1:7" ht="30" x14ac:dyDescent="0.25">
      <c r="A87" s="47"/>
      <c r="B87" s="49"/>
      <c r="C87" s="31">
        <v>3020</v>
      </c>
      <c r="D87" s="33" t="s">
        <v>88</v>
      </c>
      <c r="E87" s="11">
        <v>760</v>
      </c>
      <c r="F87" s="11">
        <v>661.21</v>
      </c>
      <c r="G87" s="36">
        <f t="shared" si="5"/>
        <v>87.001315789473679</v>
      </c>
    </row>
    <row r="88" spans="1:7" x14ac:dyDescent="0.25">
      <c r="A88" s="47"/>
      <c r="B88" s="49"/>
      <c r="C88" s="7">
        <v>4110</v>
      </c>
      <c r="D88" s="15" t="s">
        <v>63</v>
      </c>
      <c r="E88" s="11">
        <v>1784</v>
      </c>
      <c r="F88" s="11">
        <v>1449.7</v>
      </c>
      <c r="G88" s="36">
        <f t="shared" si="5"/>
        <v>81.261210762331842</v>
      </c>
    </row>
    <row r="89" spans="1:7" ht="45" x14ac:dyDescent="0.25">
      <c r="A89" s="47"/>
      <c r="B89" s="49"/>
      <c r="C89" s="7">
        <v>4120</v>
      </c>
      <c r="D89" s="15" t="s">
        <v>156</v>
      </c>
      <c r="E89" s="11">
        <v>255</v>
      </c>
      <c r="F89" s="11">
        <v>0</v>
      </c>
      <c r="G89" s="36">
        <f t="shared" si="5"/>
        <v>0</v>
      </c>
    </row>
    <row r="90" spans="1:7" x14ac:dyDescent="0.25">
      <c r="A90" s="47"/>
      <c r="B90" s="49"/>
      <c r="C90" s="7">
        <v>4240</v>
      </c>
      <c r="D90" s="15" t="s">
        <v>89</v>
      </c>
      <c r="E90" s="11">
        <v>750</v>
      </c>
      <c r="F90" s="11">
        <v>750</v>
      </c>
      <c r="G90" s="36">
        <f t="shared" si="5"/>
        <v>100</v>
      </c>
    </row>
    <row r="91" spans="1:7" x14ac:dyDescent="0.25">
      <c r="A91" s="47"/>
      <c r="B91" s="49"/>
      <c r="C91" s="7">
        <v>4790</v>
      </c>
      <c r="D91" s="15" t="s">
        <v>179</v>
      </c>
      <c r="E91" s="11">
        <v>9624</v>
      </c>
      <c r="F91" s="11">
        <v>8478.7800000000007</v>
      </c>
      <c r="G91" s="36">
        <f t="shared" si="5"/>
        <v>88.100374064837922</v>
      </c>
    </row>
    <row r="92" spans="1:7" ht="90" x14ac:dyDescent="0.25">
      <c r="A92" s="65"/>
      <c r="B92" s="67">
        <v>80149</v>
      </c>
      <c r="C92" s="58"/>
      <c r="D92" s="68" t="s">
        <v>71</v>
      </c>
      <c r="E92" s="66">
        <f>SUM(E87:E91)</f>
        <v>13173</v>
      </c>
      <c r="F92" s="59">
        <f>SUM(F87:F91)</f>
        <v>11339.69</v>
      </c>
      <c r="G92" s="63">
        <f t="shared" si="5"/>
        <v>86.082820921582027</v>
      </c>
    </row>
    <row r="93" spans="1:7" ht="30" x14ac:dyDescent="0.25">
      <c r="A93" s="47"/>
      <c r="B93" s="49"/>
      <c r="C93" s="35">
        <v>3020</v>
      </c>
      <c r="D93" s="33" t="s">
        <v>88</v>
      </c>
      <c r="E93" s="11">
        <v>13879</v>
      </c>
      <c r="F93" s="11">
        <v>13491.85</v>
      </c>
      <c r="G93" s="36">
        <f t="shared" si="5"/>
        <v>97.210533900136895</v>
      </c>
    </row>
    <row r="94" spans="1:7" ht="30" x14ac:dyDescent="0.25">
      <c r="A94" s="47"/>
      <c r="B94" s="49"/>
      <c r="C94" s="156">
        <v>3040</v>
      </c>
      <c r="D94" s="158" t="s">
        <v>248</v>
      </c>
      <c r="E94" s="11">
        <v>2250</v>
      </c>
      <c r="F94" s="11">
        <v>2250</v>
      </c>
      <c r="G94" s="36">
        <f t="shared" si="5"/>
        <v>100</v>
      </c>
    </row>
    <row r="95" spans="1:7" x14ac:dyDescent="0.25">
      <c r="A95" s="47"/>
      <c r="B95" s="49"/>
      <c r="C95" s="7">
        <v>4110</v>
      </c>
      <c r="D95" s="15" t="s">
        <v>63</v>
      </c>
      <c r="E95" s="11">
        <v>37498</v>
      </c>
      <c r="F95" s="11">
        <v>32093.77</v>
      </c>
      <c r="G95" s="36">
        <f t="shared" si="5"/>
        <v>85.587951357405728</v>
      </c>
    </row>
    <row r="96" spans="1:7" ht="45" x14ac:dyDescent="0.25">
      <c r="A96" s="47"/>
      <c r="B96" s="49"/>
      <c r="C96" s="7">
        <v>4120</v>
      </c>
      <c r="D96" s="15" t="s">
        <v>156</v>
      </c>
      <c r="E96" s="11">
        <v>1958</v>
      </c>
      <c r="F96" s="11">
        <v>1035.1600000000001</v>
      </c>
      <c r="G96" s="36">
        <f t="shared" si="5"/>
        <v>52.86823289070481</v>
      </c>
    </row>
    <row r="97" spans="1:7" x14ac:dyDescent="0.25">
      <c r="A97" s="47"/>
      <c r="B97" s="49"/>
      <c r="C97" s="7">
        <v>4240</v>
      </c>
      <c r="D97" s="15" t="s">
        <v>89</v>
      </c>
      <c r="E97" s="11">
        <v>1300</v>
      </c>
      <c r="F97" s="11">
        <v>1300</v>
      </c>
      <c r="G97" s="36">
        <f t="shared" si="5"/>
        <v>100</v>
      </c>
    </row>
    <row r="98" spans="1:7" x14ac:dyDescent="0.25">
      <c r="A98" s="47"/>
      <c r="B98" s="49"/>
      <c r="C98" s="7">
        <v>4410</v>
      </c>
      <c r="D98" s="15" t="s">
        <v>7</v>
      </c>
      <c r="E98" s="11">
        <v>70</v>
      </c>
      <c r="F98" s="11">
        <v>0</v>
      </c>
      <c r="G98" s="36">
        <f t="shared" si="5"/>
        <v>0</v>
      </c>
    </row>
    <row r="99" spans="1:7" x14ac:dyDescent="0.25">
      <c r="A99" s="47"/>
      <c r="B99" s="49"/>
      <c r="C99" s="7">
        <v>4440</v>
      </c>
      <c r="D99" s="15" t="s">
        <v>69</v>
      </c>
      <c r="E99" s="11">
        <v>7313</v>
      </c>
      <c r="F99" s="11">
        <v>7313</v>
      </c>
      <c r="G99" s="36">
        <f t="shared" si="5"/>
        <v>100</v>
      </c>
    </row>
    <row r="100" spans="1:7" ht="30" x14ac:dyDescent="0.25">
      <c r="A100" s="47"/>
      <c r="B100" s="49"/>
      <c r="C100" s="7">
        <v>4710</v>
      </c>
      <c r="D100" s="15" t="s">
        <v>174</v>
      </c>
      <c r="E100" s="11">
        <v>162</v>
      </c>
      <c r="F100" s="11">
        <v>0</v>
      </c>
      <c r="G100" s="36">
        <f t="shared" si="5"/>
        <v>0</v>
      </c>
    </row>
    <row r="101" spans="1:7" x14ac:dyDescent="0.25">
      <c r="A101" s="47"/>
      <c r="B101" s="49"/>
      <c r="C101" s="7">
        <v>4790</v>
      </c>
      <c r="D101" s="15" t="s">
        <v>179</v>
      </c>
      <c r="E101" s="11">
        <v>204138</v>
      </c>
      <c r="F101" s="11">
        <v>199132.74</v>
      </c>
      <c r="G101" s="36">
        <f t="shared" ref="G101" si="7">F101*100/E101</f>
        <v>97.548099814831147</v>
      </c>
    </row>
    <row r="102" spans="1:7" ht="60" x14ac:dyDescent="0.25">
      <c r="A102" s="65"/>
      <c r="B102" s="67">
        <v>80150</v>
      </c>
      <c r="C102" s="58"/>
      <c r="D102" s="68" t="s">
        <v>90</v>
      </c>
      <c r="E102" s="66">
        <f>SUM(E93:E101)</f>
        <v>268568</v>
      </c>
      <c r="F102" s="59">
        <f>SUM(F93:F101)</f>
        <v>256616.52</v>
      </c>
      <c r="G102" s="63">
        <f>F102*100/E102</f>
        <v>95.549924041583509</v>
      </c>
    </row>
    <row r="103" spans="1:7" ht="30" x14ac:dyDescent="0.25">
      <c r="A103" s="47"/>
      <c r="B103" s="49"/>
      <c r="C103" s="7">
        <v>4240</v>
      </c>
      <c r="D103" s="15" t="s">
        <v>66</v>
      </c>
      <c r="E103" s="11">
        <v>62899.01</v>
      </c>
      <c r="F103" s="11">
        <v>61718.85</v>
      </c>
      <c r="G103" s="36">
        <f>F103*100/E103</f>
        <v>98.123722456045016</v>
      </c>
    </row>
    <row r="104" spans="1:7" ht="60" x14ac:dyDescent="0.25">
      <c r="A104" s="65"/>
      <c r="B104" s="67">
        <v>80153</v>
      </c>
      <c r="C104" s="58"/>
      <c r="D104" s="68" t="s">
        <v>87</v>
      </c>
      <c r="E104" s="66">
        <f>SUM(E103)</f>
        <v>62899.01</v>
      </c>
      <c r="F104" s="66">
        <f>SUM(F103)</f>
        <v>61718.85</v>
      </c>
      <c r="G104" s="63">
        <f>F104*100/E104</f>
        <v>98.123722456045016</v>
      </c>
    </row>
    <row r="105" spans="1:7" x14ac:dyDescent="0.25">
      <c r="A105" s="65"/>
      <c r="B105" s="198"/>
      <c r="C105" s="107">
        <v>4440</v>
      </c>
      <c r="D105" s="130" t="s">
        <v>69</v>
      </c>
      <c r="E105" s="11">
        <v>44905</v>
      </c>
      <c r="F105" s="11">
        <v>44905</v>
      </c>
      <c r="G105" s="108">
        <f t="shared" ref="G105:G106" si="8">F105*100/E105</f>
        <v>100</v>
      </c>
    </row>
    <row r="106" spans="1:7" x14ac:dyDescent="0.25">
      <c r="A106" s="31"/>
      <c r="B106" s="73">
        <v>80195</v>
      </c>
      <c r="C106" s="74"/>
      <c r="D106" s="75" t="s">
        <v>77</v>
      </c>
      <c r="E106" s="59">
        <f>SUM(E105:E105)</f>
        <v>44905</v>
      </c>
      <c r="F106" s="59">
        <f>SUM(F105:F105)</f>
        <v>44905</v>
      </c>
      <c r="G106" s="109">
        <f t="shared" si="8"/>
        <v>100</v>
      </c>
    </row>
    <row r="107" spans="1:7" x14ac:dyDescent="0.25">
      <c r="A107" s="43">
        <v>801</v>
      </c>
      <c r="B107" s="44"/>
      <c r="C107" s="44"/>
      <c r="D107" s="45" t="s">
        <v>72</v>
      </c>
      <c r="E107" s="41">
        <f>SUM(E34+E58+E70+E74+E86+E92+E102+E104+E106)</f>
        <v>7888763.3099999996</v>
      </c>
      <c r="F107" s="41">
        <f>SUM(F34+F58+F70+F74+F86+F92+F102+F104+F106)</f>
        <v>7535210.2399999984</v>
      </c>
      <c r="G107" s="42">
        <f t="shared" si="5"/>
        <v>95.518270023999477</v>
      </c>
    </row>
    <row r="108" spans="1:7" x14ac:dyDescent="0.25">
      <c r="A108" s="37"/>
      <c r="B108" s="46"/>
      <c r="C108" s="46"/>
      <c r="D108" s="38" t="s">
        <v>73</v>
      </c>
      <c r="E108" s="39">
        <f>SUM(+E9+E107)</f>
        <v>7890763.3099999996</v>
      </c>
      <c r="F108" s="39">
        <f>SUM(+F9+F107)</f>
        <v>7535210.2399999984</v>
      </c>
      <c r="G108" s="40">
        <f t="shared" si="5"/>
        <v>95.494059876952505</v>
      </c>
    </row>
    <row r="121" spans="1:7" ht="15.75" x14ac:dyDescent="0.25">
      <c r="C121" s="30" t="s">
        <v>11</v>
      </c>
      <c r="D121" s="29"/>
    </row>
    <row r="122" spans="1:7" x14ac:dyDescent="0.25">
      <c r="A122" s="7" t="s">
        <v>76</v>
      </c>
      <c r="B122" s="7" t="s">
        <v>58</v>
      </c>
      <c r="C122" s="7" t="s">
        <v>3</v>
      </c>
      <c r="D122" s="7" t="s">
        <v>59</v>
      </c>
      <c r="E122" s="7" t="s">
        <v>60</v>
      </c>
      <c r="F122" s="7" t="s">
        <v>15</v>
      </c>
      <c r="G122" s="7" t="s">
        <v>16</v>
      </c>
    </row>
    <row r="123" spans="1:7" x14ac:dyDescent="0.25">
      <c r="A123" s="27"/>
      <c r="B123" s="27"/>
      <c r="C123" s="76" t="s">
        <v>17</v>
      </c>
      <c r="D123" s="7" t="s">
        <v>74</v>
      </c>
      <c r="E123" s="11">
        <v>8500</v>
      </c>
      <c r="F123" s="11">
        <v>8161.06</v>
      </c>
      <c r="G123" s="11">
        <f>SUM(F123*100/E123)</f>
        <v>96.012470588235288</v>
      </c>
    </row>
    <row r="124" spans="1:7" x14ac:dyDescent="0.25">
      <c r="A124" s="47"/>
      <c r="B124" s="31"/>
      <c r="C124" s="77" t="s">
        <v>18</v>
      </c>
      <c r="D124" s="7" t="s">
        <v>75</v>
      </c>
      <c r="E124" s="11">
        <v>2100</v>
      </c>
      <c r="F124" s="11">
        <v>2015.74</v>
      </c>
      <c r="G124" s="11">
        <f t="shared" ref="G124:G127" si="9">SUM(F124*100/E124)</f>
        <v>95.987619047619049</v>
      </c>
    </row>
    <row r="125" spans="1:7" x14ac:dyDescent="0.25">
      <c r="A125" s="47"/>
      <c r="B125" s="67">
        <v>80101</v>
      </c>
      <c r="C125" s="78"/>
      <c r="D125" s="64" t="s">
        <v>78</v>
      </c>
      <c r="E125" s="59">
        <f>SUM(E123:E124)</f>
        <v>10600</v>
      </c>
      <c r="F125" s="59">
        <f>SUM(F123:F124)</f>
        <v>10176.800000000001</v>
      </c>
      <c r="G125" s="59">
        <f t="shared" si="9"/>
        <v>96.007547169811332</v>
      </c>
    </row>
    <row r="126" spans="1:7" ht="30" x14ac:dyDescent="0.25">
      <c r="A126" s="47"/>
      <c r="B126" s="47"/>
      <c r="C126" s="123" t="s">
        <v>170</v>
      </c>
      <c r="D126" s="88" t="s">
        <v>172</v>
      </c>
      <c r="E126" s="11">
        <v>0</v>
      </c>
      <c r="F126" s="11">
        <v>0</v>
      </c>
      <c r="G126" s="87"/>
    </row>
    <row r="127" spans="1:7" ht="30" x14ac:dyDescent="0.25">
      <c r="A127" s="47"/>
      <c r="B127" s="65"/>
      <c r="C127" s="10" t="s">
        <v>19</v>
      </c>
      <c r="D127" s="15" t="s">
        <v>21</v>
      </c>
      <c r="E127" s="11">
        <v>35000</v>
      </c>
      <c r="F127" s="11">
        <v>34420.949999999997</v>
      </c>
      <c r="G127" s="87">
        <f t="shared" si="9"/>
        <v>98.345571428571418</v>
      </c>
    </row>
    <row r="128" spans="1:7" x14ac:dyDescent="0.25">
      <c r="A128" s="47"/>
      <c r="B128" s="65"/>
      <c r="C128" s="10" t="s">
        <v>17</v>
      </c>
      <c r="D128" s="15" t="s">
        <v>171</v>
      </c>
      <c r="E128" s="11">
        <v>0</v>
      </c>
      <c r="F128" s="11">
        <v>0</v>
      </c>
      <c r="G128" s="87"/>
    </row>
    <row r="129" spans="1:7" x14ac:dyDescent="0.25">
      <c r="A129" s="47"/>
      <c r="B129" s="67">
        <v>80104</v>
      </c>
      <c r="C129" s="58"/>
      <c r="D129" s="64" t="s">
        <v>79</v>
      </c>
      <c r="E129" s="59">
        <f>SUM(E126:E128)</f>
        <v>35000</v>
      </c>
      <c r="F129" s="59">
        <f>SUM(F126:F128)</f>
        <v>34420.949999999997</v>
      </c>
      <c r="G129" s="59">
        <f>SUM(F129*100/E129)</f>
        <v>98.345571428571418</v>
      </c>
    </row>
    <row r="130" spans="1:7" x14ac:dyDescent="0.25">
      <c r="A130" s="69">
        <v>801</v>
      </c>
      <c r="B130" s="70"/>
      <c r="C130" s="70"/>
      <c r="D130" s="71" t="s">
        <v>72</v>
      </c>
      <c r="E130" s="72">
        <f>E125+E129</f>
        <v>45600</v>
      </c>
      <c r="F130" s="72">
        <f t="shared" ref="F130:G130" si="10">F125+F129</f>
        <v>44597.75</v>
      </c>
      <c r="G130" s="72">
        <f t="shared" si="10"/>
        <v>194.35311859838276</v>
      </c>
    </row>
    <row r="131" spans="1:7" ht="15.75" thickBot="1" x14ac:dyDescent="0.3">
      <c r="A131" s="1"/>
      <c r="B131" s="1"/>
      <c r="C131" s="1"/>
      <c r="D131" s="1"/>
      <c r="E131" s="3"/>
      <c r="F131" s="3"/>
      <c r="G131" s="3"/>
    </row>
    <row r="132" spans="1:7" ht="15.75" thickBot="1" x14ac:dyDescent="0.3">
      <c r="A132" s="210" t="s">
        <v>73</v>
      </c>
      <c r="B132" s="211"/>
      <c r="C132" s="211"/>
      <c r="D132" s="212"/>
      <c r="E132" s="115">
        <f>SUM(E130)</f>
        <v>45600</v>
      </c>
      <c r="F132" s="115">
        <f>SUM(F130)</f>
        <v>44597.75</v>
      </c>
      <c r="G132" s="115">
        <f>SUM(F132*100  /E132)</f>
        <v>97.802083333333329</v>
      </c>
    </row>
  </sheetData>
  <mergeCells count="1">
    <mergeCell ref="A132:D1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45"/>
  <sheetViews>
    <sheetView tabSelected="1" workbookViewId="0">
      <selection activeCell="C10" sqref="C9:C10"/>
    </sheetView>
  </sheetViews>
  <sheetFormatPr defaultRowHeight="15" x14ac:dyDescent="0.25"/>
  <cols>
    <col min="1" max="1" width="3.42578125" customWidth="1"/>
    <col min="2" max="2" width="33.42578125" customWidth="1"/>
    <col min="3" max="3" width="14.7109375" customWidth="1"/>
    <col min="4" max="4" width="13.7109375" customWidth="1"/>
    <col min="5" max="5" width="15.42578125" customWidth="1"/>
  </cols>
  <sheetData>
    <row r="1" spans="1:8" ht="18.75" x14ac:dyDescent="0.3">
      <c r="A1" s="213" t="s">
        <v>246</v>
      </c>
      <c r="B1" s="213"/>
      <c r="C1" s="213"/>
      <c r="D1" s="213"/>
      <c r="E1" s="213"/>
    </row>
    <row r="2" spans="1:8" ht="18.75" x14ac:dyDescent="0.3">
      <c r="A2" s="102"/>
      <c r="B2" s="102"/>
      <c r="C2" s="102"/>
      <c r="D2" s="102"/>
      <c r="E2" s="102"/>
    </row>
    <row r="3" spans="1:8" ht="14.25" customHeight="1" x14ac:dyDescent="0.25"/>
    <row r="4" spans="1:8" ht="49.5" customHeight="1" x14ac:dyDescent="0.25">
      <c r="A4" s="89" t="s">
        <v>91</v>
      </c>
      <c r="B4" s="89" t="s">
        <v>92</v>
      </c>
      <c r="C4" s="90" t="s">
        <v>193</v>
      </c>
      <c r="D4" s="90" t="s">
        <v>93</v>
      </c>
      <c r="E4" s="90" t="s">
        <v>247</v>
      </c>
      <c r="F4" s="88"/>
      <c r="G4" s="88"/>
      <c r="H4" s="88"/>
    </row>
    <row r="5" spans="1:8" x14ac:dyDescent="0.25">
      <c r="A5" s="7">
        <v>1</v>
      </c>
      <c r="B5" s="7" t="s">
        <v>94</v>
      </c>
      <c r="C5" s="11">
        <v>2286389.48</v>
      </c>
      <c r="D5" s="11"/>
      <c r="E5" s="11">
        <v>2170666.38</v>
      </c>
    </row>
    <row r="6" spans="1:8" x14ac:dyDescent="0.25">
      <c r="A6" s="7">
        <v>2</v>
      </c>
      <c r="B6" s="7" t="s">
        <v>95</v>
      </c>
      <c r="C6" s="11">
        <v>4737.71</v>
      </c>
      <c r="D6" s="7"/>
      <c r="E6" s="11">
        <v>3944.4</v>
      </c>
    </row>
    <row r="7" spans="1:8" x14ac:dyDescent="0.25">
      <c r="A7" s="7">
        <v>3</v>
      </c>
      <c r="B7" s="7" t="s">
        <v>96</v>
      </c>
      <c r="C7" s="11">
        <v>0</v>
      </c>
      <c r="D7" s="7"/>
      <c r="E7" s="11">
        <v>0</v>
      </c>
    </row>
    <row r="8" spans="1:8" x14ac:dyDescent="0.25">
      <c r="A8" s="7">
        <v>4</v>
      </c>
      <c r="B8" s="7" t="s">
        <v>97</v>
      </c>
      <c r="C8" s="11">
        <v>0</v>
      </c>
      <c r="D8" s="7"/>
      <c r="E8" s="11">
        <v>0</v>
      </c>
    </row>
    <row r="9" spans="1:8" x14ac:dyDescent="0.25">
      <c r="A9" s="7">
        <v>5</v>
      </c>
      <c r="B9" s="7" t="s">
        <v>98</v>
      </c>
      <c r="C9" s="11">
        <v>0</v>
      </c>
      <c r="D9" s="7"/>
      <c r="E9" s="11">
        <v>0</v>
      </c>
    </row>
    <row r="10" spans="1:8" x14ac:dyDescent="0.25">
      <c r="A10" s="7">
        <v>6</v>
      </c>
      <c r="B10" s="7" t="s">
        <v>99</v>
      </c>
      <c r="C10" s="11">
        <v>0</v>
      </c>
      <c r="D10" s="7"/>
      <c r="E10" s="11">
        <v>0</v>
      </c>
    </row>
    <row r="11" spans="1:8" x14ac:dyDescent="0.25">
      <c r="A11" s="7">
        <v>7</v>
      </c>
      <c r="B11" s="7" t="s">
        <v>100</v>
      </c>
      <c r="C11" s="11">
        <v>0</v>
      </c>
      <c r="D11" s="7"/>
      <c r="E11" s="11">
        <v>0</v>
      </c>
    </row>
    <row r="12" spans="1:8" x14ac:dyDescent="0.25">
      <c r="A12" s="7">
        <v>8</v>
      </c>
      <c r="B12" s="7" t="s">
        <v>101</v>
      </c>
      <c r="C12" s="11">
        <v>0</v>
      </c>
      <c r="D12" s="7"/>
      <c r="E12" s="11">
        <v>0</v>
      </c>
    </row>
    <row r="13" spans="1:8" x14ac:dyDescent="0.25">
      <c r="A13" s="7">
        <v>9</v>
      </c>
      <c r="B13" s="7" t="s">
        <v>102</v>
      </c>
      <c r="C13" s="11">
        <v>0</v>
      </c>
      <c r="D13" s="7"/>
      <c r="E13" s="11">
        <v>0</v>
      </c>
    </row>
    <row r="14" spans="1:8" x14ac:dyDescent="0.25">
      <c r="A14" s="7">
        <v>10</v>
      </c>
      <c r="B14" s="7" t="s">
        <v>103</v>
      </c>
      <c r="C14" s="11">
        <v>0</v>
      </c>
      <c r="D14" s="7"/>
      <c r="E14" s="11">
        <v>0</v>
      </c>
    </row>
    <row r="15" spans="1:8" x14ac:dyDescent="0.25">
      <c r="A15" s="7">
        <v>11</v>
      </c>
      <c r="B15" s="7" t="s">
        <v>104</v>
      </c>
      <c r="C15" s="11">
        <v>0</v>
      </c>
      <c r="D15" s="7"/>
      <c r="E15" s="11">
        <v>0</v>
      </c>
    </row>
    <row r="16" spans="1:8" x14ac:dyDescent="0.25">
      <c r="A16" s="7">
        <v>12</v>
      </c>
      <c r="B16" s="7" t="s">
        <v>105</v>
      </c>
      <c r="C16" s="11">
        <v>0</v>
      </c>
      <c r="D16" s="7"/>
      <c r="E16" s="11">
        <v>0</v>
      </c>
    </row>
    <row r="17" spans="1:5" x14ac:dyDescent="0.25">
      <c r="A17" s="7">
        <v>13</v>
      </c>
      <c r="B17" s="7" t="s">
        <v>106</v>
      </c>
      <c r="C17" s="11">
        <v>0</v>
      </c>
      <c r="D17" s="7"/>
      <c r="E17" s="11">
        <v>0</v>
      </c>
    </row>
    <row r="18" spans="1:5" x14ac:dyDescent="0.25">
      <c r="A18" s="7">
        <v>14</v>
      </c>
      <c r="B18" s="7" t="s">
        <v>107</v>
      </c>
      <c r="C18" s="11">
        <v>0</v>
      </c>
      <c r="D18" s="7"/>
      <c r="E18" s="11">
        <v>0</v>
      </c>
    </row>
    <row r="19" spans="1:5" x14ac:dyDescent="0.25">
      <c r="A19" s="7">
        <v>15</v>
      </c>
      <c r="B19" s="7" t="s">
        <v>108</v>
      </c>
      <c r="C19" s="11">
        <v>0</v>
      </c>
      <c r="D19" s="7"/>
      <c r="E19" s="11">
        <v>0</v>
      </c>
    </row>
    <row r="20" spans="1:5" x14ac:dyDescent="0.25">
      <c r="A20" s="7">
        <v>16</v>
      </c>
      <c r="B20" s="7" t="s">
        <v>109</v>
      </c>
      <c r="C20" s="11">
        <v>0</v>
      </c>
      <c r="D20" s="7"/>
      <c r="E20" s="11">
        <v>0</v>
      </c>
    </row>
    <row r="21" spans="1:5" x14ac:dyDescent="0.25">
      <c r="A21" s="7">
        <v>17</v>
      </c>
      <c r="B21" s="7" t="s">
        <v>110</v>
      </c>
      <c r="C21" s="11">
        <v>0</v>
      </c>
      <c r="D21" s="7"/>
      <c r="E21" s="11">
        <v>0</v>
      </c>
    </row>
    <row r="22" spans="1:5" x14ac:dyDescent="0.25">
      <c r="A22" s="7">
        <v>18</v>
      </c>
      <c r="B22" s="7" t="s">
        <v>111</v>
      </c>
      <c r="C22" s="11">
        <v>0</v>
      </c>
      <c r="D22" s="7"/>
      <c r="E22" s="11">
        <v>0</v>
      </c>
    </row>
    <row r="23" spans="1:5" x14ac:dyDescent="0.25">
      <c r="A23" s="7">
        <v>19</v>
      </c>
      <c r="B23" s="7" t="s">
        <v>112</v>
      </c>
      <c r="C23" s="11">
        <v>0</v>
      </c>
      <c r="D23" s="7"/>
      <c r="E23" s="11">
        <v>0</v>
      </c>
    </row>
    <row r="24" spans="1:5" x14ac:dyDescent="0.25">
      <c r="A24" s="7">
        <v>20</v>
      </c>
      <c r="B24" s="7" t="s">
        <v>113</v>
      </c>
      <c r="C24" s="11">
        <v>0</v>
      </c>
      <c r="D24" s="7"/>
      <c r="E24" s="11">
        <v>0</v>
      </c>
    </row>
    <row r="25" spans="1:5" ht="30" x14ac:dyDescent="0.25">
      <c r="A25" s="7">
        <v>21</v>
      </c>
      <c r="B25" s="15" t="s">
        <v>114</v>
      </c>
      <c r="C25" s="11">
        <v>0</v>
      </c>
      <c r="D25" s="7"/>
      <c r="E25" s="11">
        <v>0</v>
      </c>
    </row>
    <row r="26" spans="1:5" ht="30" x14ac:dyDescent="0.25">
      <c r="A26" s="7">
        <v>22</v>
      </c>
      <c r="B26" s="15" t="s">
        <v>114</v>
      </c>
      <c r="C26" s="11">
        <v>0</v>
      </c>
      <c r="D26" s="7"/>
      <c r="E26" s="11">
        <v>0</v>
      </c>
    </row>
    <row r="27" spans="1:5" ht="30" x14ac:dyDescent="0.25">
      <c r="A27" s="7">
        <v>23</v>
      </c>
      <c r="B27" s="15" t="s">
        <v>114</v>
      </c>
      <c r="C27" s="11">
        <v>0</v>
      </c>
      <c r="D27" s="7"/>
      <c r="E27" s="11">
        <v>0</v>
      </c>
    </row>
    <row r="28" spans="1:5" ht="30" x14ac:dyDescent="0.25">
      <c r="A28" s="7">
        <v>24</v>
      </c>
      <c r="B28" s="15" t="s">
        <v>115</v>
      </c>
      <c r="C28" s="11">
        <v>0</v>
      </c>
      <c r="D28" s="7"/>
      <c r="E28" s="11">
        <v>0</v>
      </c>
    </row>
    <row r="29" spans="1:5" ht="30" x14ac:dyDescent="0.25">
      <c r="A29" s="7">
        <v>25</v>
      </c>
      <c r="B29" s="15" t="s">
        <v>115</v>
      </c>
      <c r="C29" s="11">
        <v>0</v>
      </c>
      <c r="D29" s="7"/>
      <c r="E29" s="11">
        <v>0</v>
      </c>
    </row>
    <row r="30" spans="1:5" ht="30" x14ac:dyDescent="0.25">
      <c r="A30" s="7">
        <v>26</v>
      </c>
      <c r="B30" s="15" t="s">
        <v>115</v>
      </c>
      <c r="C30" s="11">
        <v>0</v>
      </c>
      <c r="D30" s="7"/>
      <c r="E30" s="11">
        <v>0</v>
      </c>
    </row>
    <row r="31" spans="1:5" x14ac:dyDescent="0.25">
      <c r="A31" s="7">
        <v>27</v>
      </c>
      <c r="B31" s="7" t="s">
        <v>116</v>
      </c>
      <c r="C31" s="11">
        <v>1075.53</v>
      </c>
      <c r="D31" s="7"/>
      <c r="E31" s="11">
        <v>134.46</v>
      </c>
    </row>
    <row r="32" spans="1:5" ht="30" x14ac:dyDescent="0.25">
      <c r="A32" s="7">
        <v>28</v>
      </c>
      <c r="B32" s="15" t="s">
        <v>154</v>
      </c>
      <c r="C32" s="11">
        <v>0</v>
      </c>
      <c r="D32" s="7"/>
      <c r="E32" s="11">
        <v>0</v>
      </c>
    </row>
    <row r="33" spans="1:5" ht="30" x14ac:dyDescent="0.25">
      <c r="A33" s="7">
        <v>29</v>
      </c>
      <c r="B33" s="15" t="s">
        <v>154</v>
      </c>
      <c r="C33" s="11">
        <v>0</v>
      </c>
      <c r="D33" s="7"/>
      <c r="E33" s="11">
        <v>0</v>
      </c>
    </row>
    <row r="34" spans="1:5" x14ac:dyDescent="0.25">
      <c r="A34" s="7">
        <v>30</v>
      </c>
      <c r="B34" s="7" t="s">
        <v>155</v>
      </c>
      <c r="C34" s="11">
        <v>0</v>
      </c>
      <c r="D34" s="7"/>
      <c r="E34" s="11">
        <v>0</v>
      </c>
    </row>
    <row r="35" spans="1:5" ht="15" customHeight="1" x14ac:dyDescent="0.25">
      <c r="A35" s="7">
        <v>31</v>
      </c>
      <c r="B35" s="15" t="s">
        <v>117</v>
      </c>
      <c r="C35" s="11">
        <v>2189.4</v>
      </c>
      <c r="D35" s="7"/>
      <c r="E35" s="11">
        <v>1642.05</v>
      </c>
    </row>
    <row r="36" spans="1:5" x14ac:dyDescent="0.25">
      <c r="A36" s="7">
        <v>32</v>
      </c>
      <c r="B36" s="15" t="s">
        <v>118</v>
      </c>
      <c r="C36" s="11">
        <v>0</v>
      </c>
      <c r="D36" s="7"/>
      <c r="E36" s="11">
        <v>0</v>
      </c>
    </row>
    <row r="37" spans="1:5" x14ac:dyDescent="0.25">
      <c r="A37" s="7">
        <v>33</v>
      </c>
      <c r="B37" s="15" t="s">
        <v>118</v>
      </c>
      <c r="C37" s="11">
        <v>0</v>
      </c>
      <c r="D37" s="7"/>
      <c r="E37" s="11">
        <v>0</v>
      </c>
    </row>
    <row r="38" spans="1:5" x14ac:dyDescent="0.25">
      <c r="A38" s="7">
        <v>34</v>
      </c>
      <c r="B38" s="15" t="s">
        <v>118</v>
      </c>
      <c r="C38" s="11">
        <v>0</v>
      </c>
      <c r="D38" s="7"/>
      <c r="E38" s="11">
        <v>0</v>
      </c>
    </row>
    <row r="39" spans="1:5" ht="31.5" customHeight="1" x14ac:dyDescent="0.25">
      <c r="A39" s="27">
        <v>35</v>
      </c>
      <c r="B39" s="94" t="s">
        <v>119</v>
      </c>
      <c r="C39" s="100">
        <v>6047.5</v>
      </c>
      <c r="D39" s="100"/>
      <c r="E39" s="100">
        <v>0</v>
      </c>
    </row>
    <row r="40" spans="1:5" ht="45.75" customHeight="1" thickBot="1" x14ac:dyDescent="0.3">
      <c r="A40" s="27">
        <v>36</v>
      </c>
      <c r="B40" s="120" t="s">
        <v>168</v>
      </c>
      <c r="C40" s="100">
        <v>6887.75</v>
      </c>
      <c r="D40" s="100"/>
      <c r="E40" s="100">
        <v>0</v>
      </c>
    </row>
    <row r="41" spans="1:5" ht="15.75" x14ac:dyDescent="0.25">
      <c r="A41" s="91"/>
      <c r="B41" s="95" t="s">
        <v>120</v>
      </c>
      <c r="C41" s="98"/>
      <c r="D41" s="98"/>
      <c r="E41" s="98"/>
    </row>
    <row r="42" spans="1:5" ht="15.75" x14ac:dyDescent="0.25">
      <c r="A42" s="92"/>
      <c r="B42" s="96" t="s">
        <v>121</v>
      </c>
      <c r="C42" s="96"/>
      <c r="D42" s="101">
        <f>SUM(D5:D40)</f>
        <v>0</v>
      </c>
      <c r="E42" s="96"/>
    </row>
    <row r="43" spans="1:5" ht="15.75" x14ac:dyDescent="0.25">
      <c r="A43" s="92"/>
      <c r="B43" s="96" t="s">
        <v>122</v>
      </c>
      <c r="C43" s="96"/>
      <c r="D43" s="121">
        <v>130940.08</v>
      </c>
      <c r="E43" s="96"/>
    </row>
    <row r="44" spans="1:5" ht="16.5" thickBot="1" x14ac:dyDescent="0.3">
      <c r="A44" s="93"/>
      <c r="B44" s="97" t="s">
        <v>83</v>
      </c>
      <c r="C44" s="99">
        <f>SUM(C5:C40)</f>
        <v>2307327.3699999996</v>
      </c>
      <c r="D44" s="97"/>
      <c r="E44" s="99">
        <f>SUM(E5:E43)</f>
        <v>2176387.2899999996</v>
      </c>
    </row>
    <row r="45" spans="1:5" x14ac:dyDescent="0.25">
      <c r="E45" s="4">
        <f>C44+D42-D41-D43</f>
        <v>2176387.2899999996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Wydatki</vt:lpstr>
      <vt:lpstr>Dochody</vt:lpstr>
      <vt:lpstr>rachunek wyodrębniony</vt:lpstr>
      <vt:lpstr>szkoła w liczbach</vt:lpstr>
      <vt:lpstr>Tabelaryczne 2023</vt:lpstr>
      <vt:lpstr>stan mienia 2022</vt:lpstr>
      <vt:lpstr>Wydatki!Obszar_wydruku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OlaN</dc:creator>
  <cp:lastModifiedBy>OlaN</cp:lastModifiedBy>
  <cp:lastPrinted>2024-08-02T08:46:47Z</cp:lastPrinted>
  <dcterms:created xsi:type="dcterms:W3CDTF">2018-03-06T13:23:25Z</dcterms:created>
  <dcterms:modified xsi:type="dcterms:W3CDTF">2024-08-02T08:47:33Z</dcterms:modified>
</cp:coreProperties>
</file>