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aN\Documents\"/>
    </mc:Choice>
  </mc:AlternateContent>
  <bookViews>
    <workbookView xWindow="0" yWindow="0" windowWidth="21600" windowHeight="9435"/>
  </bookViews>
  <sheets>
    <sheet name="Wydatki" sheetId="1" r:id="rId1"/>
    <sheet name="Dochody" sheetId="2" r:id="rId2"/>
    <sheet name="rachunek wyodrębniony" sheetId="3" r:id="rId3"/>
    <sheet name="Szkoła w liczbach" sheetId="4" r:id="rId4"/>
    <sheet name="tabelarycznie2023" sheetId="5" r:id="rId5"/>
    <sheet name="Stan mienia 2023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6" l="1"/>
  <c r="G127" i="5" l="1"/>
  <c r="F129" i="5"/>
  <c r="E129" i="5"/>
  <c r="G120" i="5"/>
  <c r="G109" i="5"/>
  <c r="G108" i="5"/>
  <c r="G107" i="5"/>
  <c r="G92" i="5" l="1"/>
  <c r="G91" i="5"/>
  <c r="G90" i="5"/>
  <c r="E95" i="5"/>
  <c r="G85" i="5"/>
  <c r="G86" i="5"/>
  <c r="G87" i="5"/>
  <c r="G84" i="5"/>
  <c r="G83" i="5"/>
  <c r="G80" i="5"/>
  <c r="G79" i="5"/>
  <c r="G78" i="5"/>
  <c r="G73" i="5"/>
  <c r="G54" i="5"/>
  <c r="G50" i="5"/>
  <c r="G44" i="5"/>
  <c r="G23" i="5"/>
  <c r="G13" i="5"/>
  <c r="E16" i="3"/>
  <c r="E17" i="3"/>
  <c r="C124" i="1"/>
  <c r="D72" i="1"/>
  <c r="D86" i="1" l="1"/>
  <c r="C54" i="1"/>
  <c r="D22" i="1" l="1"/>
  <c r="C57" i="6" l="1"/>
  <c r="C58" i="1" l="1"/>
  <c r="C105" i="1"/>
  <c r="C97" i="1"/>
  <c r="D97" i="1" s="1"/>
  <c r="C95" i="1"/>
  <c r="D95" i="1" s="1"/>
  <c r="D90" i="1"/>
  <c r="D89" i="1"/>
  <c r="C78" i="1"/>
  <c r="D78" i="1" s="1"/>
  <c r="C72" i="1"/>
  <c r="D58" i="1" l="1"/>
  <c r="D107" i="1" s="1"/>
  <c r="C107" i="1"/>
  <c r="G105" i="5"/>
  <c r="G106" i="5"/>
  <c r="G57" i="5" l="1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40" i="5"/>
  <c r="G39" i="5"/>
  <c r="G36" i="5"/>
  <c r="G35" i="5"/>
  <c r="G28" i="5"/>
  <c r="G26" i="5"/>
  <c r="E42" i="5"/>
  <c r="F42" i="5"/>
  <c r="G42" i="5" l="1"/>
  <c r="G114" i="5"/>
  <c r="G115" i="5"/>
  <c r="G116" i="5"/>
  <c r="G117" i="5"/>
  <c r="G89" i="5"/>
  <c r="G93" i="5"/>
  <c r="G111" i="5"/>
  <c r="F95" i="5"/>
  <c r="G37" i="5"/>
  <c r="G34" i="5"/>
  <c r="F113" i="5"/>
  <c r="E88" i="5"/>
  <c r="F88" i="5"/>
  <c r="G82" i="5"/>
  <c r="G81" i="5"/>
  <c r="G77" i="5"/>
  <c r="G76" i="5"/>
  <c r="G75" i="5"/>
  <c r="G74" i="5"/>
  <c r="G72" i="5"/>
  <c r="G88" i="5" l="1"/>
  <c r="D105" i="1"/>
  <c r="D94" i="1"/>
  <c r="C91" i="1"/>
  <c r="D91" i="1" s="1"/>
  <c r="C34" i="1" l="1"/>
  <c r="D54" i="1" l="1"/>
  <c r="F149" i="5" l="1"/>
  <c r="E149" i="5"/>
  <c r="G149" i="5" l="1"/>
  <c r="D88" i="1" l="1"/>
  <c r="E13" i="2" l="1"/>
  <c r="D13" i="2"/>
  <c r="F10" i="5"/>
  <c r="G38" i="5"/>
  <c r="D25" i="1" l="1"/>
  <c r="G147" i="5" l="1"/>
  <c r="G124" i="5"/>
  <c r="G125" i="5"/>
  <c r="G112" i="5"/>
  <c r="D87" i="1" l="1"/>
  <c r="F11" i="2"/>
  <c r="C31" i="3" l="1"/>
  <c r="C48" i="1" l="1"/>
  <c r="D48" i="1" s="1"/>
  <c r="C45" i="1"/>
  <c r="D45" i="1" l="1"/>
  <c r="C25" i="3"/>
  <c r="F118" i="5" l="1"/>
  <c r="G122" i="5" l="1"/>
  <c r="G123" i="5"/>
  <c r="F11" i="5"/>
  <c r="E10" i="5"/>
  <c r="E11" i="5" s="1"/>
  <c r="G9" i="5"/>
  <c r="G8" i="5"/>
  <c r="G10" i="5" l="1"/>
  <c r="G11" i="5" s="1"/>
  <c r="D31" i="1"/>
  <c r="D34" i="1" l="1"/>
  <c r="C16" i="1"/>
  <c r="G130" i="5" l="1"/>
  <c r="F131" i="5"/>
  <c r="E131" i="5"/>
  <c r="G128" i="5"/>
  <c r="G121" i="5"/>
  <c r="E118" i="5"/>
  <c r="G131" i="5" l="1"/>
  <c r="G118" i="5" l="1"/>
  <c r="G119" i="5"/>
  <c r="G48" i="5"/>
  <c r="E71" i="5"/>
  <c r="G24" i="5"/>
  <c r="G25" i="5"/>
  <c r="G27" i="5"/>
  <c r="G29" i="5"/>
  <c r="G30" i="5"/>
  <c r="G31" i="5"/>
  <c r="G32" i="5"/>
  <c r="G41" i="5"/>
  <c r="G43" i="5"/>
  <c r="G45" i="5"/>
  <c r="G46" i="5"/>
  <c r="G47" i="5"/>
  <c r="G49" i="5"/>
  <c r="G51" i="5"/>
  <c r="G52" i="5"/>
  <c r="G53" i="5"/>
  <c r="G55" i="5"/>
  <c r="G56" i="5"/>
  <c r="G18" i="5"/>
  <c r="F8" i="2" l="1"/>
  <c r="E9" i="2"/>
  <c r="E14" i="2" s="1"/>
  <c r="D9" i="2"/>
  <c r="D14" i="2" s="1"/>
  <c r="F13" i="2" l="1"/>
  <c r="F9" i="2"/>
  <c r="F7" i="2" l="1"/>
  <c r="F14" i="2" l="1"/>
  <c r="D83" i="1"/>
  <c r="D77" i="1"/>
  <c r="D57" i="1"/>
  <c r="D32" i="1" l="1"/>
  <c r="D33" i="1"/>
  <c r="D30" i="1"/>
  <c r="D29" i="1"/>
  <c r="D28" i="1"/>
  <c r="D16" i="1" l="1"/>
  <c r="F29" i="2"/>
  <c r="D55" i="6" l="1"/>
  <c r="E58" i="6" s="1"/>
  <c r="E53" i="6"/>
  <c r="E57" i="6" s="1"/>
  <c r="G143" i="5" l="1"/>
  <c r="C18" i="3" l="1"/>
  <c r="G129" i="5" l="1"/>
  <c r="F126" i="5"/>
  <c r="G97" i="5"/>
  <c r="G98" i="5"/>
  <c r="G99" i="5"/>
  <c r="G100" i="5"/>
  <c r="G101" i="5"/>
  <c r="G102" i="5"/>
  <c r="G103" i="5"/>
  <c r="G104" i="5"/>
  <c r="G110" i="5"/>
  <c r="G14" i="5" l="1"/>
  <c r="G15" i="5"/>
  <c r="G16" i="5"/>
  <c r="G17" i="5"/>
  <c r="G20" i="5"/>
  <c r="G21" i="5"/>
  <c r="G22" i="5"/>
  <c r="F145" i="5"/>
  <c r="F150" i="5" s="1"/>
  <c r="E145" i="5"/>
  <c r="E150" i="5" s="1"/>
  <c r="G145" i="5" l="1"/>
  <c r="G144" i="5" l="1"/>
  <c r="E152" i="5" l="1"/>
  <c r="F152" i="5"/>
  <c r="E126" i="5"/>
  <c r="G152" i="5" l="1"/>
  <c r="G150" i="5"/>
  <c r="G126" i="5"/>
  <c r="E113" i="5"/>
  <c r="E132" i="5" s="1"/>
  <c r="F71" i="5"/>
  <c r="G94" i="5"/>
  <c r="G96" i="5"/>
  <c r="G12" i="5"/>
  <c r="F132" i="5" l="1"/>
  <c r="F133" i="5" s="1"/>
  <c r="E133" i="5"/>
  <c r="G71" i="5"/>
  <c r="G113" i="5"/>
  <c r="G95" i="5"/>
  <c r="B22" i="4"/>
  <c r="G132" i="5" l="1"/>
  <c r="B10" i="4"/>
  <c r="C33" i="4"/>
  <c r="D18" i="3" l="1"/>
  <c r="E15" i="3"/>
  <c r="E14" i="3"/>
  <c r="D12" i="3"/>
  <c r="D20" i="3" s="1"/>
  <c r="C12" i="3"/>
  <c r="C20" i="3" s="1"/>
  <c r="E11" i="3"/>
  <c r="E10" i="3"/>
  <c r="E9" i="3"/>
  <c r="E8" i="3"/>
  <c r="E18" i="3" l="1"/>
  <c r="G133" i="5"/>
  <c r="E12" i="3"/>
  <c r="E20" i="3" l="1"/>
  <c r="E29" i="2" l="1"/>
  <c r="D29" i="2"/>
  <c r="C25" i="1" l="1"/>
  <c r="D84" i="1"/>
  <c r="D85" i="1"/>
</calcChain>
</file>

<file path=xl/sharedStrings.xml><?xml version="1.0" encoding="utf-8"?>
<sst xmlns="http://schemas.openxmlformats.org/spreadsheetml/2006/main" count="420" uniqueCount="275">
  <si>
    <t xml:space="preserve">INFORMACJA O WYKONANIU PLANU FINANSOWEGO </t>
  </si>
  <si>
    <t>WYDATKI</t>
  </si>
  <si>
    <t>§</t>
  </si>
  <si>
    <t xml:space="preserve"> wydatki</t>
  </si>
  <si>
    <t>Zakup środków dydaktycznych i książek</t>
  </si>
  <si>
    <t>Zakup energii</t>
  </si>
  <si>
    <t>Zakup usług pozostałych</t>
  </si>
  <si>
    <t>Opłaty z tytułu  zakupu usług telekomunikacyjnych</t>
  </si>
  <si>
    <t>Podróże służbowe krajowe</t>
  </si>
  <si>
    <t>Różne opłaty i składki</t>
  </si>
  <si>
    <t>Odpis na zakładowy fundusz świadczeń socjalnych</t>
  </si>
  <si>
    <t>Razem</t>
  </si>
  <si>
    <t>DOCHODY</t>
  </si>
  <si>
    <t>rozdział</t>
  </si>
  <si>
    <t>opis</t>
  </si>
  <si>
    <t>plan</t>
  </si>
  <si>
    <t>wykonanie</t>
  </si>
  <si>
    <t>%</t>
  </si>
  <si>
    <t>0920</t>
  </si>
  <si>
    <t>0970</t>
  </si>
  <si>
    <t>0660</t>
  </si>
  <si>
    <t>Razem szkoły podstawowe</t>
  </si>
  <si>
    <t>Wpływy z opłat za korzystanie z wychowania przedszkolnego</t>
  </si>
  <si>
    <t>Razem  przedszkola</t>
  </si>
  <si>
    <t>OGÓŁEM</t>
  </si>
  <si>
    <t>z tytyłu dochodów budżetowych</t>
  </si>
  <si>
    <t>należności od  rodziców</t>
  </si>
  <si>
    <t>koszty wezwania</t>
  </si>
  <si>
    <t>ZESPOŁU SZKÓŁ W TULCACH</t>
  </si>
  <si>
    <t>l.p.</t>
  </si>
  <si>
    <t>stołówka</t>
  </si>
  <si>
    <t>różna działalność</t>
  </si>
  <si>
    <t>odsetki bankowe</t>
  </si>
  <si>
    <t>Razem wpływy</t>
  </si>
  <si>
    <t>wydatki na żywność</t>
  </si>
  <si>
    <t>wyposażenie kuchni, środki czystości</t>
  </si>
  <si>
    <t xml:space="preserve">razem wydatki  </t>
  </si>
  <si>
    <t>liczba etatów</t>
  </si>
  <si>
    <t>dyplomowani</t>
  </si>
  <si>
    <t>mianowani</t>
  </si>
  <si>
    <t>razem</t>
  </si>
  <si>
    <t>pozostali pracownicy</t>
  </si>
  <si>
    <t>księgowy</t>
  </si>
  <si>
    <t>woźny</t>
  </si>
  <si>
    <t>woźne oddziałowe- przedszkole</t>
  </si>
  <si>
    <t>sprzątaczki</t>
  </si>
  <si>
    <t>kucharki</t>
  </si>
  <si>
    <t>liczba uczniów</t>
  </si>
  <si>
    <t>liczba oddziałów</t>
  </si>
  <si>
    <t>średnia w oddziale</t>
  </si>
  <si>
    <t>Przedszkole</t>
  </si>
  <si>
    <t>Szkoła Podstawowa</t>
  </si>
  <si>
    <t>Szkoła w liczbach</t>
  </si>
  <si>
    <t>Rozdział</t>
  </si>
  <si>
    <t>Nazwa</t>
  </si>
  <si>
    <t xml:space="preserve">plan </t>
  </si>
  <si>
    <t>Wynagrodzenia osobowe pracowników</t>
  </si>
  <si>
    <t>Dodatkowe wynagrodzenie roczne</t>
  </si>
  <si>
    <t xml:space="preserve"> Składki na ubezpieczenia społeczne</t>
  </si>
  <si>
    <t>Zakup materiałów i wyposażenia</t>
  </si>
  <si>
    <t>Zakup usług zdrowotnych</t>
  </si>
  <si>
    <t>Opłaty z tytułu zakupu usług telekomunikacyjnych</t>
  </si>
  <si>
    <t>Odpis na ZFŚS</t>
  </si>
  <si>
    <t>Szkolenia pracowników niebędących członkami korpusu służby cywilnej</t>
  </si>
  <si>
    <t xml:space="preserve"> OŚWIATA  I  WYCHOWANIE</t>
  </si>
  <si>
    <t>O G Ó Ł E M</t>
  </si>
  <si>
    <t>Pozostałe  odsetki</t>
  </si>
  <si>
    <t>Wpływy  z różnych dochodów</t>
  </si>
  <si>
    <t>Dział</t>
  </si>
  <si>
    <t>Różna działalność</t>
  </si>
  <si>
    <t>Świetlice szkolne</t>
  </si>
  <si>
    <t>Szkoły podstawowe</t>
  </si>
  <si>
    <t>Przedszkola</t>
  </si>
  <si>
    <t>Stołówki szkolne i przedszkolne</t>
  </si>
  <si>
    <t>Dokształcanie i doskonalenie nauczycieli</t>
  </si>
  <si>
    <t>Wydatki  osobowe niezaliczane do wynagrodzeń</t>
  </si>
  <si>
    <t>Nagrody konkursowe</t>
  </si>
  <si>
    <t>Zakup środków dydaktycznych i i książek</t>
  </si>
  <si>
    <t>Realizacja zadań wymagających stosowania specjalnej organizacji nauki i metod pracy dla dzieci i młodzieży w szkołach podstawowych</t>
  </si>
  <si>
    <t>Zapewnienie uczniom prawa do bezpłatnego dostępu do podręczników, materiałów  edukacyjnych lub materiałów ćwiczeniowych</t>
  </si>
  <si>
    <t>wpłaty za wyżywienie  (wsad do kotła)</t>
  </si>
  <si>
    <t>wpłaty osób dorosłych (przygotowanie posiłków)</t>
  </si>
  <si>
    <t>Lp.</t>
  </si>
  <si>
    <t>Treść</t>
  </si>
  <si>
    <t>budynek szkolny</t>
  </si>
  <si>
    <t>Plac zabaw Radosna Szkoła</t>
  </si>
  <si>
    <t>Pociąg Foresto /lokomotywa + wagon</t>
  </si>
  <si>
    <t>doposażenie przedszkolnego placu zabaw</t>
  </si>
  <si>
    <t>Pracownia internetowa z 1999</t>
  </si>
  <si>
    <t>Notebook ARISTO</t>
  </si>
  <si>
    <t>Notebook ASUS</t>
  </si>
  <si>
    <t>Pracownia internetowa z 2007</t>
  </si>
  <si>
    <t>Internetowe Centrum Informacji</t>
  </si>
  <si>
    <t xml:space="preserve">Notebook- zestaw komputerowy /2008r./ </t>
  </si>
  <si>
    <t>Patelnia elektryczna PE 025Y</t>
  </si>
  <si>
    <t>Zmywarka LABP-640DD</t>
  </si>
  <si>
    <t>Wózek bemarowy</t>
  </si>
  <si>
    <t>Traktor Partner - kosiarka samojezdna</t>
  </si>
  <si>
    <t>Pracownia językowa</t>
  </si>
  <si>
    <t>kserokopiarka Canon IR 2520</t>
  </si>
  <si>
    <t>maszyna  sprzątająca Taski Ergodisc</t>
  </si>
  <si>
    <t>maszyna  sprzątająca Taski Swingo</t>
  </si>
  <si>
    <t>zestaw / tablica interaktywna DUAL Touch + projektor NEC/</t>
  </si>
  <si>
    <t xml:space="preserve">zestaw /tabl. Interakt. Quomo, projektor NEC, uchwyt / </t>
  </si>
  <si>
    <t>Pianino cyfrowe YAMAHA</t>
  </si>
  <si>
    <t>Zestaw dydaktyczny /tablica, projektor, uchwyt/</t>
  </si>
  <si>
    <t>szkolna pracownia informatyczna</t>
  </si>
  <si>
    <t>laptop ASUS z torbą i oprogramowaniem</t>
  </si>
  <si>
    <t>szafa - stal nierdzewna</t>
  </si>
  <si>
    <t>tablica, projektor, głośniki</t>
  </si>
  <si>
    <t>monitor interaktywny BenQ</t>
  </si>
  <si>
    <t>zmniejszenia</t>
  </si>
  <si>
    <t xml:space="preserve">zwiększenia </t>
  </si>
  <si>
    <t>umorzenie</t>
  </si>
  <si>
    <t>RAZEM</t>
  </si>
  <si>
    <t>pozostałe należności</t>
  </si>
  <si>
    <t>nadpłaty</t>
  </si>
  <si>
    <t>należności za faktury</t>
  </si>
  <si>
    <t>Wyszczególnienie wydatku</t>
  </si>
  <si>
    <t>kwota</t>
  </si>
  <si>
    <t>Zakup usług pozostałych, w tym:</t>
  </si>
  <si>
    <t>- obsługa i administracja</t>
  </si>
  <si>
    <t>- środki czystości</t>
  </si>
  <si>
    <t>- materiały biurowe, druki, tonery, papier ksero</t>
  </si>
  <si>
    <t>- publikacje</t>
  </si>
  <si>
    <t>- materiały remontowe</t>
  </si>
  <si>
    <t>- kuchenne</t>
  </si>
  <si>
    <t>- pomoce i książki</t>
  </si>
  <si>
    <t>- energia elektryczna</t>
  </si>
  <si>
    <t>- woda</t>
  </si>
  <si>
    <t>- gaz kuchnia</t>
  </si>
  <si>
    <t>- ścieki - kanalizacja</t>
  </si>
  <si>
    <t>- wymiana mat chodnikowych</t>
  </si>
  <si>
    <t>- Ochrona Juwentus</t>
  </si>
  <si>
    <t xml:space="preserve">- dopłata do studiów </t>
  </si>
  <si>
    <t>Składki na ubezpieczenia społeczne</t>
  </si>
  <si>
    <t>Składki na Fundusz Pracy oraz Solidarnościowy Fundusz Wsparcia Osób Niepełnosprawnych</t>
  </si>
  <si>
    <t>Wynagrodzenia bezosobowe</t>
  </si>
  <si>
    <t>Pozostałe odsetki ( od środków na koncie bankowym)</t>
  </si>
  <si>
    <t>wpływy z różnych dochodów (prowizja z podatków i ZUS)</t>
  </si>
  <si>
    <t>należności zaległe</t>
  </si>
  <si>
    <t xml:space="preserve">Na należności od rodziców składają się </t>
  </si>
  <si>
    <t xml:space="preserve">termin zapłaty </t>
  </si>
  <si>
    <t>Zobowiązania</t>
  </si>
  <si>
    <t>Należności</t>
  </si>
  <si>
    <t>Wydatki  osobowe niezaliczone do wynagrodzeń</t>
  </si>
  <si>
    <t>Opłaty na rzecz budżetów  jednostek samorządu terytorialnego  ZM GOAP</t>
  </si>
  <si>
    <t>Realizacja zadań wymagających stosowania specjalnej organizacji nauki i metod pracy dla dzieci w przedszkolach, oddziałach przedszkolnych w szkołach podstawowych i innych formach wychowania przedszkolnego</t>
  </si>
  <si>
    <t xml:space="preserve">nauczyciele   </t>
  </si>
  <si>
    <t>nowe skrzydło szkoły   30.06.2019</t>
  </si>
  <si>
    <t>Mobilna pracownia komputerowa</t>
  </si>
  <si>
    <t>Projektor BENQMX 808 ST z uchwytem</t>
  </si>
  <si>
    <t>Tablica interakt.Avtek TT-BOARD 80 głośniki</t>
  </si>
  <si>
    <t xml:space="preserve">- dodatki wiejskie </t>
  </si>
  <si>
    <t>- usługi BHP i prawa pracy,</t>
  </si>
  <si>
    <t>Bezpieczeństwo publiczne i ochrona przeciwpożarowa</t>
  </si>
  <si>
    <t>Zarządzanie kryzysowe</t>
  </si>
  <si>
    <t xml:space="preserve">wykonania planu finansowego </t>
  </si>
  <si>
    <t>Tabelaryczne zestawienie</t>
  </si>
  <si>
    <t>nadpłaty za wyżywienie  przedszkole</t>
  </si>
  <si>
    <t>nadpłaty za wyżywienie  stołówka</t>
  </si>
  <si>
    <t>wpływy do wyjaśnienia</t>
  </si>
  <si>
    <t>zobowiązania z tyt. Faktur  zakupu</t>
  </si>
  <si>
    <t xml:space="preserve">wyżywienie w przedszkolu  </t>
  </si>
  <si>
    <t>wyżywienie w stołówce</t>
  </si>
  <si>
    <t>- odzież robocza, wydatki BHP</t>
  </si>
  <si>
    <t>Wpłaty na Państwowy Fundusz Rehabilitacji Osób Niepełnosprawnych</t>
  </si>
  <si>
    <t>Wpłaty na PPK finansowane przez podmiot zatrudniający</t>
  </si>
  <si>
    <t>za wyżywienie  OPS</t>
  </si>
  <si>
    <t>0640</t>
  </si>
  <si>
    <t>Wpływy z tytułu kosztów egzekucyjnych, opłaty komorniczej i kosztów upomnień</t>
  </si>
  <si>
    <t>Pozostałe odsetki</t>
  </si>
  <si>
    <t xml:space="preserve"> Poszczególne wydatki przedstawiają się następująco :</t>
  </si>
  <si>
    <t>mowa w art.. 223 ust.1 ustawy o finansach publicznych</t>
  </si>
  <si>
    <t xml:space="preserve">Rozliczenie  z wykonania   dochodów i wydatków na rachunku,  o którym </t>
  </si>
  <si>
    <t xml:space="preserve">Dochody zrealizowane przez </t>
  </si>
  <si>
    <t>Zespół Szkół w Tulcach</t>
  </si>
  <si>
    <t>Zmiana                 + zwiększenia       - zmniejszenia</t>
  </si>
  <si>
    <t>a dotyczy rozdziałów 75421, 80101, 80104, 80107,  80146, 80148, 80149, 80150, oraz 80195 .</t>
  </si>
  <si>
    <t xml:space="preserve">Składki na Fundusz Pracy oraz Solidarnościowy </t>
  </si>
  <si>
    <t>Wynagrodzenie osobowe nauczycieli</t>
  </si>
  <si>
    <t>Wydatki na zakupu inwestycyjne</t>
  </si>
  <si>
    <t>Dodatkowe wynagrodzenie roczne dla nauczycieli</t>
  </si>
  <si>
    <t>-bankowe, pocztowe, kurierskie</t>
  </si>
  <si>
    <t>wynagrodzenie  nauczycieli</t>
  </si>
  <si>
    <t>Wydatki na zakupy  inwestycyjne jednostek budżetowych</t>
  </si>
  <si>
    <t>Dodatkowe wynagrodzenie roczne nauczycieli</t>
  </si>
  <si>
    <t>należności bieżące (za grudzień)</t>
  </si>
  <si>
    <t>Dodatkowe wynagrodzenie roczne prac. Obsługi</t>
  </si>
  <si>
    <t>Zakup towarów (w szczególności materiałów, leków, żywności) w związku z pomocą obywatelom Ukrainy</t>
  </si>
  <si>
    <t>Zakup usług związanych z pomocą obywatelom Ukrainy</t>
  </si>
  <si>
    <t>Wynagrodzenia i uposażenia wypłacane w związku z pomocą obywatelom Ukrainy</t>
  </si>
  <si>
    <t>Wynagrodzenia nauczycieli wypłacane w związku z pomocą obywatelom Ukrainy</t>
  </si>
  <si>
    <t>Składki i inne pochodne od wynagrodzeń pracowników w związku z pomocą obywatelom Ukrainy</t>
  </si>
  <si>
    <t>Pozostałe wydatki bieżące na zadania związane  z pomocą obywatelom Ukrainy</t>
  </si>
  <si>
    <t>- materiały na potrzeby świetlicy szkolnej ( gry zręcznościowe, klocki, materiały plastyczne)</t>
  </si>
  <si>
    <t xml:space="preserve">- podręczniki </t>
  </si>
  <si>
    <t>- gaz ogrzewanie</t>
  </si>
  <si>
    <t>wydatki pozostałe (proporcjonalny udział w wydatkach z paragrafu 4210</t>
  </si>
  <si>
    <t>wydatki pozostałe (proporcjonalny udział w wydatkach z paragrafu 4300)</t>
  </si>
  <si>
    <t>wydatki pozostałe (proporcjonalny udział w wydatkach z paragrafu 4360)</t>
  </si>
  <si>
    <t>wydatki pozostałe (proporcjonalny udział w wydatkach z paragrafu 4280</t>
  </si>
  <si>
    <t>godziny ponadwymiarowe</t>
  </si>
  <si>
    <t>składki ZUS i FP  odwynagrodzeń  ( par. 4740 i 4750)</t>
  </si>
  <si>
    <t>wydatki  związane z zakupem energii(proporcjonalny udział w wydatkach z paragrafu 4260)</t>
  </si>
  <si>
    <t>wydatki  związane z delegacjami służbowymi(proporcjonalny udział w wydatkach z paragrafu 4410)</t>
  </si>
  <si>
    <t>wydatki  związane z dodatkami wiejskimi  i BHP(proporcjonalny udział w wydatkach z paragrafu 3020</t>
  </si>
  <si>
    <t>wydatki  związane z gospodarowaniem odpadami komunalnymi (proporcjonalny udział w wydatkach z paragrafu 4520)</t>
  </si>
  <si>
    <t>wydatki  związane z ubezpieczeniem mienia(proporcjonalny udział w wydatkach z paragrafu 4430)</t>
  </si>
  <si>
    <t>Opłaty na rzecz budżetów jednostek samorządu terytorialnego   - gospodarowanie odpadami komunalny mi</t>
  </si>
  <si>
    <t>początkujący( dawniej stażysta i kontaktowy)</t>
  </si>
  <si>
    <t xml:space="preserve">Zestawienie zatrudnienia wg. stanu </t>
  </si>
  <si>
    <t xml:space="preserve">dodatkowe wynagrodzenie roczne   </t>
  </si>
  <si>
    <t>dodatkowe wynagrodzenie roczne  nauczycieli</t>
  </si>
  <si>
    <t>ZUS od trzynastek</t>
  </si>
  <si>
    <t>FP od trzynastek</t>
  </si>
  <si>
    <t>PPK od trzynastek</t>
  </si>
  <si>
    <t>dodatkowe wynagrodzenie roczne  (Ukraina)</t>
  </si>
  <si>
    <t>ZUS i FP od trzynastek  (Ukraina)</t>
  </si>
  <si>
    <t>faktury za gaz  12/2022</t>
  </si>
  <si>
    <t>Stan wg. wartości netto na 31.12.2022r.</t>
  </si>
  <si>
    <t>serwer  do pr. Komputerowej</t>
  </si>
  <si>
    <t>W  OKRESIE OD  01.01.2023 DO 31.12.2023</t>
  </si>
  <si>
    <t>Plan finansowy wydatków na rok 2023 wynosi 10 015 030,60  a wydatkowano</t>
  </si>
  <si>
    <t>Wydatki zrealizowane przez                                                                              Zespół Szkół w Tulcach w okresie od 01.01.2023 do 31.12.2023</t>
  </si>
  <si>
    <t xml:space="preserve">kwotę  8 963 271,56  co stanowi 89,50 % . Wydatki przedstawiono w układzie paragrafów , </t>
  </si>
  <si>
    <t>- zapomogi zdrowotne</t>
  </si>
  <si>
    <r>
      <t xml:space="preserve">Wydatki osobowe niezaliczone  do wynagrodzeń, </t>
    </r>
    <r>
      <rPr>
        <sz val="11"/>
        <rFont val="Times New Roman"/>
        <family val="1"/>
        <charset val="238"/>
      </rPr>
      <t>w tym:</t>
    </r>
  </si>
  <si>
    <r>
      <rPr>
        <b/>
        <sz val="11"/>
        <rFont val="Times New Roman"/>
        <family val="1"/>
        <charset val="238"/>
      </rPr>
      <t xml:space="preserve">Nagrody o charakterze szczególnym niezaliczane do wynagrodzeń    </t>
    </r>
    <r>
      <rPr>
        <sz val="11"/>
        <rFont val="Times New Roman"/>
        <family val="1"/>
        <charset val="238"/>
      </rPr>
      <t xml:space="preserve"> (1 125,00 brutto na etat)</t>
    </r>
  </si>
  <si>
    <t>- wyposażenie : elementy płotu, laptop do kontroli sieci internet. , rolety do sekretariatu i gab. dyrekcji, tablice,  regały do sali nr 6, komplet zawiesi do huśtawki, podgrzewacze wody , odkurzacz, zestaw mikrofonów , radioodtwarzacze, szafa ubr. do przedszkola, szafki do sali nr 1 oraz p. nauczycielskiego, taboret gazowy i blender do kuchni, wentylatory do sal przedszkolnych.</t>
  </si>
  <si>
    <t xml:space="preserve">- akcesoria , programy komputerowe </t>
  </si>
  <si>
    <t>-  pozostałe :mat. dekoracyjne, benzyna do kosiarki, woda       pitna dla uczniów, wyposażenie apteczek, karty zbliżeniowe - do drzwi, medale na pasowanie ucznia, przypinki do promocji szkoły, lampki choinkowe</t>
  </si>
  <si>
    <r>
      <t>Zakup materiałów i wyposażenia</t>
    </r>
    <r>
      <rPr>
        <sz val="11"/>
        <rFont val="Times New Roman"/>
        <family val="1"/>
        <charset val="238"/>
      </rPr>
      <t>, w tym:</t>
    </r>
  </si>
  <si>
    <t xml:space="preserve">- zapłata za 2022 rok </t>
  </si>
  <si>
    <t>Zakup usług remontowych</t>
  </si>
  <si>
    <t>malowanie 5 sal lekcyjnych oraz sekretariatu i gab. dyrektorskich</t>
  </si>
  <si>
    <t xml:space="preserve">- transport </t>
  </si>
  <si>
    <t>- licencje, dostęp do programów, podpis elektroniczny</t>
  </si>
  <si>
    <t>- przeglądy : budynku, kotłowni, ksero, komputerów, kominów, gaśnic i hydrantów</t>
  </si>
  <si>
    <t>- naprawy: plac zabaw, sprzęt kuchenny, kserokopiarek i drukarek oraz komputerów, wymiana szyby w drzwiach wejściowych,  wymiana pkt WIFI</t>
  </si>
  <si>
    <t xml:space="preserve">- pozostałe:   dzierżawa dystrybutorów wody oraz sprzętu telekom, stała obsługa informatyczna, pranie ręczników kuchennych, wykonane kopie ksero, inspektor ochrony danych osobowych, wykonanie nowego  punktu dost. WIFI, </t>
  </si>
  <si>
    <t>2 zestawy SENSORY FEET do zajęć korekcyjno kompensacyjnych</t>
  </si>
  <si>
    <t>projektor Vivitek, ekran AVTEK, uchwyty i okablowanie</t>
  </si>
  <si>
    <t>słowniki polsko-ukraińskie</t>
  </si>
  <si>
    <t>montaż,  instalacja uruchamianieprojektora i ekranu</t>
  </si>
  <si>
    <t xml:space="preserve">Różne opłaty i składki </t>
  </si>
  <si>
    <t>wydatki związane z dokształcaniem nauczycieli (proporcjonalny udział w roz. 80146 par 4300 i 4700)</t>
  </si>
  <si>
    <t>wydatki pozostałe ( abon. RTV)</t>
  </si>
  <si>
    <t>nowa szafa serwerowa z okablowaniem</t>
  </si>
  <si>
    <t>Na dzień 31.12.2023  wystąpiły następujące zobowiązania</t>
  </si>
  <si>
    <t>faktura za wodę dla uczniów i pracowników wraz z dzierżawą dystrybutorów</t>
  </si>
  <si>
    <t>faktura za materiały szkoleniowe dla nauczycieli</t>
  </si>
  <si>
    <t>w okresie od 01.01.2023 do 31.12.2023</t>
  </si>
  <si>
    <t xml:space="preserve">Na dzień 31.12.2023 wystąpiły  następujące należności i zobowiązania </t>
  </si>
  <si>
    <t>opłaty za pobyt w przedszkolu</t>
  </si>
  <si>
    <t>15.01.2024</t>
  </si>
  <si>
    <t>za okres   od 01.01.2023 do 31.12.2023</t>
  </si>
  <si>
    <t>stan środków  na dzien 31.12.2022</t>
  </si>
  <si>
    <t>odprowadzenie niewykorzystanych środków z 31.12.2022</t>
  </si>
  <si>
    <t>Pozostało   na dzień 31.12.2023</t>
  </si>
  <si>
    <t>dostawy</t>
  </si>
  <si>
    <t xml:space="preserve"> za okres od 01.01.2023 do 31.12.2023</t>
  </si>
  <si>
    <t xml:space="preserve">Nagrody o charakterze szczególnym niezaliczane do wynagrodzeń  </t>
  </si>
  <si>
    <t>Stan wg. wartości netto na 31.12.2023r.</t>
  </si>
  <si>
    <t>STAN MIENIA   31.12.2023</t>
  </si>
  <si>
    <t>Zestaw zabawowy nr 113 (plac zabaw)</t>
  </si>
  <si>
    <t>Szafa serwerowa z okablowaniem</t>
  </si>
  <si>
    <t>Zestawienie uczniów wg stanu  31.12.2023</t>
  </si>
  <si>
    <t>137  w tym z Ukrainy 1</t>
  </si>
  <si>
    <t>561 w tym  z Ukrainy   30</t>
  </si>
  <si>
    <t>698 w tym 31 z Ukrainy</t>
  </si>
  <si>
    <t>30.09.2023 (SIO)</t>
  </si>
  <si>
    <t>31.12.2023</t>
  </si>
  <si>
    <t xml:space="preserve">sekretarz  i sekretarka </t>
  </si>
  <si>
    <t>intendent  w tym  0,5 et. rodzicielski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</si>
</sst>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i/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9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sz val="9"/>
      <color rgb="FFFF0000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4" fontId="0" fillId="0" borderId="0" xfId="0" applyNumberFormat="1"/>
    <xf numFmtId="0" fontId="0" fillId="0" borderId="0" xfId="0" applyFont="1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0" fillId="0" borderId="1" xfId="0" applyNumberFormat="1" applyBorder="1"/>
    <xf numFmtId="0" fontId="1" fillId="0" borderId="1" xfId="0" applyFont="1" applyBorder="1"/>
    <xf numFmtId="49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0" fontId="0" fillId="0" borderId="1" xfId="0" applyBorder="1" applyAlignment="1">
      <alignment wrapText="1"/>
    </xf>
    <xf numFmtId="0" fontId="1" fillId="0" borderId="2" xfId="0" applyFont="1" applyBorder="1"/>
    <xf numFmtId="49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/>
    <xf numFmtId="0" fontId="0" fillId="0" borderId="3" xfId="0" applyBorder="1"/>
    <xf numFmtId="49" fontId="0" fillId="0" borderId="4" xfId="0" applyNumberFormat="1" applyBorder="1" applyAlignment="1">
      <alignment horizontal="center"/>
    </xf>
    <xf numFmtId="0" fontId="3" fillId="0" borderId="4" xfId="0" applyFont="1" applyBorder="1"/>
    <xf numFmtId="4" fontId="3" fillId="0" borderId="4" xfId="0" applyNumberFormat="1" applyFont="1" applyBorder="1"/>
    <xf numFmtId="2" fontId="0" fillId="0" borderId="1" xfId="0" applyNumberFormat="1" applyBorder="1"/>
    <xf numFmtId="2" fontId="3" fillId="0" borderId="5" xfId="0" applyNumberFormat="1" applyFont="1" applyBorder="1"/>
    <xf numFmtId="2" fontId="1" fillId="0" borderId="1" xfId="0" applyNumberFormat="1" applyFont="1" applyBorder="1"/>
    <xf numFmtId="2" fontId="1" fillId="0" borderId="2" xfId="0" applyNumberFormat="1" applyFont="1" applyBorder="1"/>
    <xf numFmtId="0" fontId="4" fillId="0" borderId="0" xfId="0" applyFont="1"/>
    <xf numFmtId="0" fontId="0" fillId="0" borderId="1" xfId="0" applyBorder="1" applyAlignment="1"/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3" borderId="1" xfId="0" applyFont="1" applyFill="1" applyBorder="1"/>
    <xf numFmtId="4" fontId="6" fillId="3" borderId="1" xfId="0" applyNumberFormat="1" applyFont="1" applyFill="1" applyBorder="1"/>
    <xf numFmtId="0" fontId="6" fillId="0" borderId="1" xfId="0" applyFont="1" applyBorder="1"/>
    <xf numFmtId="4" fontId="6" fillId="0" borderId="1" xfId="0" applyNumberFormat="1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/>
    <xf numFmtId="0" fontId="6" fillId="0" borderId="0" xfId="0" applyFont="1"/>
    <xf numFmtId="4" fontId="6" fillId="0" borderId="0" xfId="0" applyNumberFormat="1" applyFont="1"/>
    <xf numFmtId="0" fontId="0" fillId="0" borderId="1" xfId="0" applyBorder="1" applyAlignment="1">
      <alignment horizontal="center"/>
    </xf>
    <xf numFmtId="0" fontId="10" fillId="0" borderId="0" xfId="0" applyFont="1"/>
    <xf numFmtId="0" fontId="0" fillId="0" borderId="7" xfId="0" applyBorder="1"/>
    <xf numFmtId="0" fontId="0" fillId="0" borderId="7" xfId="0" applyBorder="1" applyAlignment="1">
      <alignment wrapText="1"/>
    </xf>
    <xf numFmtId="4" fontId="0" fillId="0" borderId="7" xfId="0" applyNumberFormat="1" applyBorder="1"/>
    <xf numFmtId="0" fontId="0" fillId="0" borderId="2" xfId="0" applyBorder="1"/>
    <xf numFmtId="0" fontId="0" fillId="0" borderId="10" xfId="0" applyBorder="1"/>
    <xf numFmtId="4" fontId="0" fillId="0" borderId="2" xfId="0" applyNumberFormat="1" applyBorder="1"/>
    <xf numFmtId="4" fontId="0" fillId="0" borderId="10" xfId="0" applyNumberFormat="1" applyBorder="1"/>
    <xf numFmtId="4" fontId="0" fillId="2" borderId="1" xfId="0" applyNumberFormat="1" applyFill="1" applyBorder="1"/>
    <xf numFmtId="4" fontId="0" fillId="2" borderId="7" xfId="0" applyNumberFormat="1" applyFill="1" applyBorder="1"/>
    <xf numFmtId="0" fontId="1" fillId="4" borderId="6" xfId="0" applyFont="1" applyFill="1" applyBorder="1"/>
    <xf numFmtId="0" fontId="1" fillId="4" borderId="8" xfId="0" applyFont="1" applyFill="1" applyBorder="1"/>
    <xf numFmtId="0" fontId="1" fillId="4" borderId="9" xfId="0" applyFont="1" applyFill="1" applyBorder="1" applyAlignment="1">
      <alignment wrapText="1"/>
    </xf>
    <xf numFmtId="4" fontId="1" fillId="4" borderId="1" xfId="0" applyNumberFormat="1" applyFont="1" applyFill="1" applyBorder="1"/>
    <xf numFmtId="4" fontId="0" fillId="4" borderId="1" xfId="0" applyNumberFormat="1" applyFill="1" applyBorder="1"/>
    <xf numFmtId="4" fontId="11" fillId="4" borderId="1" xfId="0" applyNumberFormat="1" applyFont="1" applyFill="1" applyBorder="1"/>
    <xf numFmtId="4" fontId="0" fillId="6" borderId="14" xfId="0" applyNumberFormat="1" applyFill="1" applyBorder="1"/>
    <xf numFmtId="0" fontId="11" fillId="5" borderId="12" xfId="0" applyFont="1" applyFill="1" applyBorder="1"/>
    <xf numFmtId="0" fontId="0" fillId="6" borderId="15" xfId="0" applyFill="1" applyBorder="1"/>
    <xf numFmtId="0" fontId="0" fillId="6" borderId="16" xfId="0" applyFill="1" applyBorder="1"/>
    <xf numFmtId="0" fontId="1" fillId="4" borderId="0" xfId="0" applyFont="1" applyFill="1"/>
    <xf numFmtId="0" fontId="0" fillId="0" borderId="13" xfId="0" applyBorder="1"/>
    <xf numFmtId="0" fontId="0" fillId="0" borderId="18" xfId="0" applyBorder="1"/>
    <xf numFmtId="4" fontId="0" fillId="0" borderId="0" xfId="0" applyNumberFormat="1" applyBorder="1"/>
    <xf numFmtId="0" fontId="1" fillId="5" borderId="6" xfId="0" applyFont="1" applyFill="1" applyBorder="1"/>
    <xf numFmtId="0" fontId="1" fillId="5" borderId="8" xfId="0" applyFont="1" applyFill="1" applyBorder="1"/>
    <xf numFmtId="0" fontId="1" fillId="5" borderId="9" xfId="0" applyFont="1" applyFill="1" applyBorder="1"/>
    <xf numFmtId="4" fontId="1" fillId="5" borderId="1" xfId="0" applyNumberFormat="1" applyFont="1" applyFill="1" applyBorder="1"/>
    <xf numFmtId="0" fontId="1" fillId="6" borderId="17" xfId="0" applyFont="1" applyFill="1" applyBorder="1" applyAlignment="1">
      <alignment wrapText="1"/>
    </xf>
    <xf numFmtId="4" fontId="1" fillId="4" borderId="7" xfId="0" applyNumberFormat="1" applyFont="1" applyFill="1" applyBorder="1"/>
    <xf numFmtId="0" fontId="1" fillId="5" borderId="9" xfId="0" applyFont="1" applyFill="1" applyBorder="1" applyAlignment="1">
      <alignment wrapText="1"/>
    </xf>
    <xf numFmtId="0" fontId="1" fillId="4" borderId="11" xfId="0" applyFont="1" applyFill="1" applyBorder="1"/>
    <xf numFmtId="0" fontId="1" fillId="4" borderId="12" xfId="0" applyFont="1" applyFill="1" applyBorder="1"/>
    <xf numFmtId="0" fontId="1" fillId="4" borderId="13" xfId="0" applyFont="1" applyFill="1" applyBorder="1" applyAlignment="1">
      <alignment wrapText="1"/>
    </xf>
    <xf numFmtId="49" fontId="0" fillId="0" borderId="1" xfId="0" applyNumberFormat="1" applyBorder="1"/>
    <xf numFmtId="49" fontId="1" fillId="4" borderId="0" xfId="0" applyNumberFormat="1" applyFont="1" applyFill="1"/>
    <xf numFmtId="4" fontId="2" fillId="0" borderId="1" xfId="0" applyNumberFormat="1" applyFont="1" applyBorder="1"/>
    <xf numFmtId="0" fontId="12" fillId="0" borderId="0" xfId="0" applyFont="1"/>
    <xf numFmtId="0" fontId="5" fillId="0" borderId="0" xfId="0" applyFont="1"/>
    <xf numFmtId="0" fontId="15" fillId="7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4" fontId="0" fillId="0" borderId="2" xfId="0" applyNumberFormat="1" applyBorder="1" applyAlignment="1">
      <alignment horizontal="right"/>
    </xf>
    <xf numFmtId="0" fontId="0" fillId="0" borderId="19" xfId="0" applyBorder="1" applyAlignment="1">
      <alignment horizontal="center"/>
    </xf>
    <xf numFmtId="0" fontId="0" fillId="0" borderId="20" xfId="0" applyBorder="1"/>
    <xf numFmtId="4" fontId="0" fillId="0" borderId="20" xfId="0" applyNumberFormat="1" applyBorder="1"/>
    <xf numFmtId="4" fontId="0" fillId="0" borderId="19" xfId="0" applyNumberFormat="1" applyBorder="1"/>
    <xf numFmtId="0" fontId="0" fillId="0" borderId="21" xfId="0" applyBorder="1" applyAlignment="1">
      <alignment horizontal="center"/>
    </xf>
    <xf numFmtId="0" fontId="0" fillId="0" borderId="22" xfId="0" applyBorder="1"/>
    <xf numFmtId="4" fontId="0" fillId="0" borderId="22" xfId="0" applyNumberFormat="1" applyBorder="1"/>
    <xf numFmtId="4" fontId="0" fillId="0" borderId="21" xfId="0" applyNumberFormat="1" applyBorder="1"/>
    <xf numFmtId="0" fontId="5" fillId="0" borderId="23" xfId="0" applyFont="1" applyBorder="1"/>
    <xf numFmtId="0" fontId="5" fillId="0" borderId="24" xfId="0" applyFont="1" applyBorder="1"/>
    <xf numFmtId="4" fontId="5" fillId="0" borderId="24" xfId="0" applyNumberFormat="1" applyFont="1" applyBorder="1"/>
    <xf numFmtId="4" fontId="5" fillId="0" borderId="23" xfId="0" applyNumberFormat="1" applyFont="1" applyBorder="1"/>
    <xf numFmtId="0" fontId="0" fillId="0" borderId="0" xfId="0" applyBorder="1"/>
    <xf numFmtId="4" fontId="0" fillId="0" borderId="0" xfId="0" applyNumberFormat="1" applyAlignment="1">
      <alignment wrapText="1"/>
    </xf>
    <xf numFmtId="4" fontId="5" fillId="0" borderId="0" xfId="0" applyNumberFormat="1" applyFont="1"/>
    <xf numFmtId="0" fontId="16" fillId="0" borderId="0" xfId="0" applyFont="1"/>
    <xf numFmtId="4" fontId="16" fillId="0" borderId="0" xfId="0" applyNumberFormat="1" applyFont="1"/>
    <xf numFmtId="0" fontId="7" fillId="0" borderId="0" xfId="0" applyFont="1" applyBorder="1" applyAlignment="1">
      <alignment wrapText="1"/>
    </xf>
    <xf numFmtId="4" fontId="7" fillId="0" borderId="0" xfId="0" applyNumberFormat="1" applyFont="1" applyBorder="1"/>
    <xf numFmtId="0" fontId="0" fillId="2" borderId="10" xfId="0" applyFill="1" applyBorder="1"/>
    <xf numFmtId="0" fontId="0" fillId="2" borderId="25" xfId="0" applyFill="1" applyBorder="1"/>
    <xf numFmtId="0" fontId="0" fillId="0" borderId="9" xfId="0" applyBorder="1"/>
    <xf numFmtId="0" fontId="0" fillId="0" borderId="25" xfId="0" applyBorder="1"/>
    <xf numFmtId="0" fontId="1" fillId="2" borderId="2" xfId="0" applyFont="1" applyFill="1" applyBorder="1"/>
    <xf numFmtId="0" fontId="0" fillId="2" borderId="26" xfId="0" applyFill="1" applyBorder="1"/>
    <xf numFmtId="0" fontId="1" fillId="2" borderId="10" xfId="0" applyFont="1" applyFill="1" applyBorder="1"/>
    <xf numFmtId="4" fontId="0" fillId="2" borderId="1" xfId="0" applyNumberFormat="1" applyFont="1" applyFill="1" applyBorder="1"/>
    <xf numFmtId="4" fontId="0" fillId="4" borderId="1" xfId="0" applyNumberFormat="1" applyFont="1" applyFill="1" applyBorder="1"/>
    <xf numFmtId="0" fontId="1" fillId="4" borderId="25" xfId="0" applyFont="1" applyFill="1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4" fontId="0" fillId="2" borderId="7" xfId="0" applyNumberFormat="1" applyFont="1" applyFill="1" applyBorder="1"/>
    <xf numFmtId="0" fontId="17" fillId="0" borderId="1" xfId="0" applyFont="1" applyBorder="1" applyAlignment="1">
      <alignment wrapText="1"/>
    </xf>
    <xf numFmtId="4" fontId="11" fillId="5" borderId="1" xfId="0" applyNumberFormat="1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1" fillId="5" borderId="11" xfId="0" applyFont="1" applyFill="1" applyBorder="1"/>
    <xf numFmtId="0" fontId="11" fillId="5" borderId="25" xfId="0" applyFont="1" applyFill="1" applyBorder="1"/>
    <xf numFmtId="0" fontId="1" fillId="6" borderId="15" xfId="0" applyFont="1" applyFill="1" applyBorder="1"/>
    <xf numFmtId="0" fontId="1" fillId="6" borderId="16" xfId="0" applyFont="1" applyFill="1" applyBorder="1"/>
    <xf numFmtId="0" fontId="1" fillId="6" borderId="17" xfId="0" applyFont="1" applyFill="1" applyBorder="1"/>
    <xf numFmtId="4" fontId="1" fillId="6" borderId="14" xfId="0" applyNumberFormat="1" applyFont="1" applyFill="1" applyBorder="1"/>
    <xf numFmtId="0" fontId="18" fillId="0" borderId="0" xfId="0" applyFont="1"/>
    <xf numFmtId="49" fontId="1" fillId="0" borderId="1" xfId="0" applyNumberFormat="1" applyFont="1" applyBorder="1"/>
    <xf numFmtId="4" fontId="0" fillId="0" borderId="1" xfId="0" applyNumberFormat="1" applyFont="1" applyBorder="1"/>
    <xf numFmtId="2" fontId="0" fillId="0" borderId="1" xfId="0" applyNumberFormat="1" applyFont="1" applyBorder="1"/>
    <xf numFmtId="0" fontId="1" fillId="4" borderId="27" xfId="0" applyFont="1" applyFill="1" applyBorder="1"/>
    <xf numFmtId="0" fontId="1" fillId="4" borderId="18" xfId="0" applyFont="1" applyFill="1" applyBorder="1"/>
    <xf numFmtId="4" fontId="1" fillId="4" borderId="10" xfId="0" applyNumberFormat="1" applyFont="1" applyFill="1" applyBorder="1"/>
    <xf numFmtId="49" fontId="0" fillId="0" borderId="1" xfId="0" applyNumberFormat="1" applyFont="1" applyBorder="1" applyAlignment="1">
      <alignment horizontal="center"/>
    </xf>
    <xf numFmtId="4" fontId="11" fillId="0" borderId="1" xfId="0" applyNumberFormat="1" applyFont="1" applyBorder="1"/>
    <xf numFmtId="4" fontId="0" fillId="0" borderId="1" xfId="0" applyNumberFormat="1" applyBorder="1" applyAlignment="1">
      <alignment wrapText="1"/>
    </xf>
    <xf numFmtId="4" fontId="19" fillId="0" borderId="0" xfId="0" applyNumberFormat="1" applyFont="1"/>
    <xf numFmtId="0" fontId="19" fillId="0" borderId="0" xfId="0" applyFont="1"/>
    <xf numFmtId="4" fontId="11" fillId="0" borderId="0" xfId="0" applyNumberFormat="1" applyFont="1"/>
    <xf numFmtId="0" fontId="11" fillId="0" borderId="0" xfId="0" applyFont="1"/>
    <xf numFmtId="0" fontId="9" fillId="0" borderId="0" xfId="0" applyFont="1" applyAlignment="1">
      <alignment horizontal="center"/>
    </xf>
    <xf numFmtId="0" fontId="20" fillId="0" borderId="0" xfId="0" applyFont="1"/>
    <xf numFmtId="0" fontId="21" fillId="0" borderId="1" xfId="0" applyFont="1" applyBorder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20" fillId="0" borderId="1" xfId="0" applyFont="1" applyBorder="1"/>
    <xf numFmtId="4" fontId="21" fillId="0" borderId="1" xfId="0" applyNumberFormat="1" applyFont="1" applyBorder="1"/>
    <xf numFmtId="0" fontId="20" fillId="2" borderId="0" xfId="0" applyFont="1" applyFill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" fontId="11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/>
    </xf>
    <xf numFmtId="4" fontId="20" fillId="0" borderId="1" xfId="0" applyNumberFormat="1" applyFont="1" applyBorder="1" applyAlignment="1">
      <alignment horizontal="center"/>
    </xf>
    <xf numFmtId="0" fontId="22" fillId="0" borderId="0" xfId="0" applyFont="1"/>
    <xf numFmtId="0" fontId="21" fillId="2" borderId="1" xfId="0" applyFont="1" applyFill="1" applyBorder="1"/>
    <xf numFmtId="0" fontId="10" fillId="0" borderId="0" xfId="0" applyFont="1" applyAlignment="1">
      <alignment horizontal="center"/>
    </xf>
    <xf numFmtId="4" fontId="11" fillId="2" borderId="2" xfId="0" applyNumberFormat="1" applyFont="1" applyFill="1" applyBorder="1"/>
    <xf numFmtId="4" fontId="11" fillId="2" borderId="2" xfId="0" applyNumberFormat="1" applyFont="1" applyFill="1" applyBorder="1" applyAlignment="1">
      <alignment horizontal="right"/>
    </xf>
    <xf numFmtId="4" fontId="11" fillId="0" borderId="21" xfId="0" applyNumberFormat="1" applyFont="1" applyBorder="1"/>
    <xf numFmtId="4" fontId="11" fillId="0" borderId="2" xfId="0" applyNumberFormat="1" applyFont="1" applyBorder="1"/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49" fontId="23" fillId="2" borderId="1" xfId="0" applyNumberFormat="1" applyFont="1" applyFill="1" applyBorder="1"/>
    <xf numFmtId="49" fontId="23" fillId="0" borderId="1" xfId="0" applyNumberFormat="1" applyFont="1" applyBorder="1" applyAlignment="1">
      <alignment wrapText="1"/>
    </xf>
    <xf numFmtId="4" fontId="23" fillId="0" borderId="1" xfId="0" applyNumberFormat="1" applyFont="1" applyBorder="1"/>
    <xf numFmtId="4" fontId="23" fillId="2" borderId="1" xfId="0" applyNumberFormat="1" applyFont="1" applyFill="1" applyBorder="1"/>
    <xf numFmtId="4" fontId="24" fillId="2" borderId="0" xfId="0" applyNumberFormat="1" applyFont="1" applyFill="1" applyBorder="1"/>
    <xf numFmtId="0" fontId="20" fillId="0" borderId="0" xfId="0" applyFont="1" applyBorder="1" applyAlignment="1">
      <alignment horizontal="center"/>
    </xf>
    <xf numFmtId="49" fontId="25" fillId="0" borderId="1" xfId="0" applyNumberFormat="1" applyFont="1" applyBorder="1"/>
    <xf numFmtId="4" fontId="27" fillId="0" borderId="1" xfId="0" applyNumberFormat="1" applyFont="1" applyBorder="1"/>
    <xf numFmtId="4" fontId="20" fillId="0" borderId="0" xfId="0" applyNumberFormat="1" applyFont="1" applyBorder="1"/>
    <xf numFmtId="49" fontId="26" fillId="0" borderId="1" xfId="0" applyNumberFormat="1" applyFont="1" applyBorder="1"/>
    <xf numFmtId="4" fontId="28" fillId="0" borderId="1" xfId="0" applyNumberFormat="1" applyFont="1" applyBorder="1"/>
    <xf numFmtId="0" fontId="11" fillId="0" borderId="0" xfId="0" applyFont="1" applyBorder="1" applyAlignment="1">
      <alignment horizontal="center"/>
    </xf>
    <xf numFmtId="4" fontId="11" fillId="0" borderId="0" xfId="0" applyNumberFormat="1" applyFont="1" applyBorder="1"/>
    <xf numFmtId="49" fontId="26" fillId="0" borderId="1" xfId="0" applyNumberFormat="1" applyFont="1" applyBorder="1" applyAlignment="1">
      <alignment wrapText="1"/>
    </xf>
    <xf numFmtId="49" fontId="25" fillId="0" borderId="1" xfId="0" applyNumberFormat="1" applyFont="1" applyBorder="1" applyAlignment="1">
      <alignment wrapText="1"/>
    </xf>
    <xf numFmtId="0" fontId="20" fillId="0" borderId="0" xfId="0" applyFont="1" applyBorder="1" applyAlignment="1">
      <alignment horizontal="center" vertical="top"/>
    </xf>
    <xf numFmtId="49" fontId="25" fillId="2" borderId="1" xfId="0" applyNumberFormat="1" applyFont="1" applyFill="1" applyBorder="1"/>
    <xf numFmtId="4" fontId="27" fillId="2" borderId="1" xfId="0" applyNumberFormat="1" applyFont="1" applyFill="1" applyBorder="1"/>
    <xf numFmtId="0" fontId="11" fillId="0" borderId="0" xfId="0" applyFont="1" applyBorder="1" applyAlignment="1">
      <alignment horizontal="center" vertical="top"/>
    </xf>
    <xf numFmtId="49" fontId="26" fillId="2" borderId="1" xfId="0" applyNumberFormat="1" applyFont="1" applyFill="1" applyBorder="1"/>
    <xf numFmtId="4" fontId="28" fillId="2" borderId="1" xfId="0" applyNumberFormat="1" applyFont="1" applyFill="1" applyBorder="1"/>
    <xf numFmtId="49" fontId="26" fillId="2" borderId="1" xfId="0" applyNumberFormat="1" applyFont="1" applyFill="1" applyBorder="1" applyAlignment="1">
      <alignment horizontal="left" vertical="top" wrapText="1"/>
    </xf>
    <xf numFmtId="4" fontId="28" fillId="2" borderId="1" xfId="0" applyNumberFormat="1" applyFont="1" applyFill="1" applyBorder="1" applyAlignment="1">
      <alignment horizontal="right"/>
    </xf>
    <xf numFmtId="4" fontId="11" fillId="0" borderId="0" xfId="0" applyNumberFormat="1" applyFont="1" applyBorder="1" applyAlignment="1">
      <alignment wrapText="1"/>
    </xf>
    <xf numFmtId="49" fontId="26" fillId="2" borderId="1" xfId="0" applyNumberFormat="1" applyFont="1" applyFill="1" applyBorder="1" applyAlignment="1">
      <alignment wrapText="1"/>
    </xf>
    <xf numFmtId="0" fontId="11" fillId="0" borderId="0" xfId="0" applyFont="1" applyBorder="1"/>
    <xf numFmtId="0" fontId="1" fillId="0" borderId="0" xfId="0" applyFont="1" applyBorder="1" applyAlignment="1">
      <alignment horizontal="center"/>
    </xf>
    <xf numFmtId="49" fontId="29" fillId="2" borderId="1" xfId="0" applyNumberFormat="1" applyFont="1" applyFill="1" applyBorder="1"/>
    <xf numFmtId="4" fontId="30" fillId="2" borderId="1" xfId="0" applyNumberFormat="1" applyFont="1" applyFill="1" applyBorder="1"/>
    <xf numFmtId="4" fontId="1" fillId="0" borderId="0" xfId="0" applyNumberFormat="1" applyFont="1" applyBorder="1"/>
    <xf numFmtId="49" fontId="31" fillId="2" borderId="1" xfId="0" applyNumberFormat="1" applyFont="1" applyFill="1" applyBorder="1"/>
    <xf numFmtId="4" fontId="32" fillId="2" borderId="1" xfId="0" applyNumberFormat="1" applyFont="1" applyFill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49" fontId="31" fillId="0" borderId="1" xfId="0" applyNumberFormat="1" applyFont="1" applyBorder="1"/>
    <xf numFmtId="4" fontId="32" fillId="0" borderId="1" xfId="0" applyNumberFormat="1" applyFont="1" applyBorder="1"/>
    <xf numFmtId="49" fontId="29" fillId="0" borderId="1" xfId="0" applyNumberFormat="1" applyFont="1" applyBorder="1"/>
    <xf numFmtId="4" fontId="29" fillId="0" borderId="1" xfId="0" applyNumberFormat="1" applyFont="1" applyBorder="1"/>
    <xf numFmtId="49" fontId="31" fillId="0" borderId="1" xfId="0" applyNumberFormat="1" applyFont="1" applyBorder="1" applyAlignment="1">
      <alignment wrapText="1"/>
    </xf>
    <xf numFmtId="4" fontId="31" fillId="0" borderId="1" xfId="0" applyNumberFormat="1" applyFont="1" applyBorder="1"/>
    <xf numFmtId="4" fontId="31" fillId="2" borderId="1" xfId="0" applyNumberFormat="1" applyFont="1" applyFill="1" applyBorder="1"/>
    <xf numFmtId="49" fontId="31" fillId="2" borderId="1" xfId="0" applyNumberFormat="1" applyFont="1" applyFill="1" applyBorder="1" applyAlignment="1">
      <alignment wrapText="1"/>
    </xf>
    <xf numFmtId="0" fontId="1" fillId="2" borderId="0" xfId="0" applyFont="1" applyFill="1" applyBorder="1" applyAlignment="1">
      <alignment horizontal="center"/>
    </xf>
    <xf numFmtId="4" fontId="29" fillId="2" borderId="1" xfId="0" applyNumberFormat="1" applyFont="1" applyFill="1" applyBorder="1"/>
    <xf numFmtId="49" fontId="29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49" fontId="29" fillId="9" borderId="1" xfId="0" applyNumberFormat="1" applyFont="1" applyFill="1" applyBorder="1" applyAlignment="1">
      <alignment horizontal="center"/>
    </xf>
    <xf numFmtId="4" fontId="29" fillId="9" borderId="1" xfId="0" applyNumberFormat="1" applyFont="1" applyFill="1" applyBorder="1" applyAlignment="1">
      <alignment horizontal="right"/>
    </xf>
    <xf numFmtId="0" fontId="1" fillId="7" borderId="0" xfId="0" applyFont="1" applyFill="1" applyBorder="1" applyAlignment="1">
      <alignment horizontal="center"/>
    </xf>
    <xf numFmtId="0" fontId="1" fillId="7" borderId="1" xfId="0" applyFont="1" applyFill="1" applyBorder="1" applyAlignment="1">
      <alignment wrapText="1"/>
    </xf>
    <xf numFmtId="4" fontId="29" fillId="7" borderId="1" xfId="0" applyNumberFormat="1" applyFont="1" applyFill="1" applyBorder="1"/>
    <xf numFmtId="0" fontId="0" fillId="7" borderId="1" xfId="0" applyFont="1" applyFill="1" applyBorder="1" applyAlignment="1">
      <alignment wrapText="1"/>
    </xf>
    <xf numFmtId="4" fontId="31" fillId="7" borderId="1" xfId="0" applyNumberFormat="1" applyFont="1" applyFill="1" applyBorder="1"/>
    <xf numFmtId="4" fontId="1" fillId="2" borderId="0" xfId="0" applyNumberFormat="1" applyFont="1" applyFill="1" applyBorder="1"/>
    <xf numFmtId="0" fontId="0" fillId="7" borderId="0" xfId="0" applyFont="1" applyFill="1" applyBorder="1" applyAlignment="1">
      <alignment horizontal="center"/>
    </xf>
    <xf numFmtId="4" fontId="1" fillId="0" borderId="0" xfId="0" applyNumberFormat="1" applyFont="1" applyFill="1" applyBorder="1"/>
    <xf numFmtId="4" fontId="0" fillId="0" borderId="0" xfId="0" applyNumberFormat="1" applyFont="1" applyFill="1" applyBorder="1"/>
    <xf numFmtId="0" fontId="0" fillId="0" borderId="0" xfId="0" applyFont="1" applyFill="1" applyBorder="1"/>
    <xf numFmtId="4" fontId="0" fillId="0" borderId="0" xfId="0" applyNumberFormat="1" applyFont="1"/>
    <xf numFmtId="0" fontId="0" fillId="0" borderId="0" xfId="0" applyFont="1" applyAlignment="1">
      <alignment wrapText="1"/>
    </xf>
    <xf numFmtId="0" fontId="33" fillId="2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9" fillId="8" borderId="1" xfId="0" applyFont="1" applyFill="1" applyBorder="1" applyAlignment="1">
      <alignment horizontal="center"/>
    </xf>
    <xf numFmtId="0" fontId="0" fillId="0" borderId="28" xfId="0" applyBorder="1"/>
    <xf numFmtId="0" fontId="1" fillId="0" borderId="2" xfId="0" applyFont="1" applyFill="1" applyBorder="1"/>
    <xf numFmtId="0" fontId="1" fillId="2" borderId="7" xfId="0" applyFont="1" applyFill="1" applyBorder="1"/>
    <xf numFmtId="4" fontId="0" fillId="0" borderId="1" xfId="0" applyNumberFormat="1" applyFont="1" applyFill="1" applyBorder="1"/>
    <xf numFmtId="2" fontId="11" fillId="0" borderId="1" xfId="0" applyNumberFormat="1" applyFont="1" applyBorder="1"/>
    <xf numFmtId="2" fontId="21" fillId="0" borderId="1" xfId="0" applyNumberFormat="1" applyFont="1" applyBorder="1"/>
    <xf numFmtId="0" fontId="0" fillId="0" borderId="2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"/>
  <sheetViews>
    <sheetView tabSelected="1" topLeftCell="A82" workbookViewId="0">
      <selection activeCell="F66" sqref="F66"/>
    </sheetView>
  </sheetViews>
  <sheetFormatPr defaultRowHeight="15" x14ac:dyDescent="0.25"/>
  <cols>
    <col min="1" max="1" width="8.5703125" customWidth="1"/>
    <col min="2" max="2" width="52.85546875" customWidth="1"/>
    <col min="3" max="3" width="15.7109375" customWidth="1"/>
    <col min="4" max="4" width="17.7109375" customWidth="1"/>
  </cols>
  <sheetData>
    <row r="1" spans="1:5" x14ac:dyDescent="0.25">
      <c r="A1" s="5"/>
      <c r="B1" s="5"/>
      <c r="C1" s="5"/>
      <c r="D1" s="5"/>
    </row>
    <row r="2" spans="1:5" ht="15.75" x14ac:dyDescent="0.25">
      <c r="A2" s="5"/>
      <c r="B2" s="139" t="s">
        <v>0</v>
      </c>
      <c r="C2" s="5"/>
      <c r="D2" s="5"/>
    </row>
    <row r="3" spans="1:5" ht="15.75" x14ac:dyDescent="0.25">
      <c r="A3" s="5"/>
      <c r="B3" s="139" t="s">
        <v>28</v>
      </c>
      <c r="C3" s="5"/>
      <c r="D3" s="5"/>
    </row>
    <row r="4" spans="1:5" ht="15.75" x14ac:dyDescent="0.25">
      <c r="A4" s="5"/>
      <c r="B4" s="139" t="s">
        <v>222</v>
      </c>
      <c r="C4" s="5"/>
      <c r="D4" s="5"/>
    </row>
    <row r="5" spans="1:5" x14ac:dyDescent="0.25">
      <c r="A5" s="5"/>
      <c r="B5" s="2"/>
      <c r="C5" s="5"/>
      <c r="D5" s="5"/>
    </row>
    <row r="6" spans="1:5" x14ac:dyDescent="0.25">
      <c r="A6" s="5"/>
      <c r="B6" s="5"/>
      <c r="C6" s="5"/>
      <c r="D6" s="5"/>
    </row>
    <row r="7" spans="1:5" x14ac:dyDescent="0.25">
      <c r="A7" s="1"/>
      <c r="B7" s="5"/>
      <c r="C7" s="5"/>
      <c r="D7" s="5"/>
    </row>
    <row r="8" spans="1:5" x14ac:dyDescent="0.25">
      <c r="A8" s="1"/>
      <c r="B8" s="5"/>
      <c r="C8" s="5"/>
      <c r="D8" s="5"/>
    </row>
    <row r="9" spans="1:5" x14ac:dyDescent="0.25">
      <c r="A9" s="5"/>
      <c r="B9" s="5" t="s">
        <v>223</v>
      </c>
      <c r="C9" s="5"/>
      <c r="D9" s="5"/>
    </row>
    <row r="10" spans="1:5" x14ac:dyDescent="0.25">
      <c r="A10" s="5" t="s">
        <v>225</v>
      </c>
      <c r="B10" s="5"/>
      <c r="C10" s="5"/>
      <c r="D10" s="5"/>
    </row>
    <row r="11" spans="1:5" x14ac:dyDescent="0.25">
      <c r="A11" s="5" t="s">
        <v>178</v>
      </c>
      <c r="B11" s="5"/>
      <c r="C11" s="5"/>
      <c r="D11" s="5"/>
    </row>
    <row r="12" spans="1:5" x14ac:dyDescent="0.25">
      <c r="A12" s="5" t="s">
        <v>172</v>
      </c>
      <c r="B12" s="5"/>
      <c r="C12" s="5"/>
      <c r="D12" s="5"/>
    </row>
    <row r="13" spans="1:5" x14ac:dyDescent="0.25">
      <c r="A13" s="195"/>
      <c r="B13" s="195"/>
      <c r="C13" s="195"/>
      <c r="D13" s="195"/>
      <c r="E13" s="95"/>
    </row>
    <row r="14" spans="1:5" ht="59.25" customHeight="1" x14ac:dyDescent="0.3">
      <c r="A14" s="195"/>
      <c r="B14" s="222" t="s">
        <v>224</v>
      </c>
      <c r="C14" s="222"/>
      <c r="D14" s="195"/>
      <c r="E14" s="95"/>
    </row>
    <row r="15" spans="1:5" x14ac:dyDescent="0.25">
      <c r="A15" s="223" t="s">
        <v>2</v>
      </c>
      <c r="B15" s="224" t="s">
        <v>118</v>
      </c>
      <c r="C15" s="224" t="s">
        <v>119</v>
      </c>
      <c r="D15" s="194" t="s">
        <v>3</v>
      </c>
      <c r="E15" s="95"/>
    </row>
    <row r="16" spans="1:5" x14ac:dyDescent="0.25">
      <c r="A16" s="167">
        <v>3020</v>
      </c>
      <c r="B16" s="168" t="s">
        <v>227</v>
      </c>
      <c r="C16" s="169">
        <f>SUM(C17:C20)</f>
        <v>338494.98000000004</v>
      </c>
      <c r="D16" s="170">
        <f>SUM(C16)</f>
        <v>338494.98000000004</v>
      </c>
      <c r="E16" s="95"/>
    </row>
    <row r="17" spans="1:5" x14ac:dyDescent="0.25">
      <c r="A17" s="167"/>
      <c r="B17" s="171"/>
      <c r="C17" s="172"/>
      <c r="D17" s="170"/>
      <c r="E17" s="95"/>
    </row>
    <row r="18" spans="1:5" x14ac:dyDescent="0.25">
      <c r="A18" s="173"/>
      <c r="B18" s="171" t="s">
        <v>153</v>
      </c>
      <c r="C18" s="172">
        <v>320907.03000000003</v>
      </c>
      <c r="D18" s="174"/>
      <c r="E18" s="95"/>
    </row>
    <row r="19" spans="1:5" x14ac:dyDescent="0.25">
      <c r="A19" s="173"/>
      <c r="B19" s="171" t="s">
        <v>165</v>
      </c>
      <c r="C19" s="172">
        <v>14587.95</v>
      </c>
      <c r="D19" s="174"/>
      <c r="E19" s="95"/>
    </row>
    <row r="20" spans="1:5" x14ac:dyDescent="0.25">
      <c r="A20" s="173"/>
      <c r="B20" s="171" t="s">
        <v>226</v>
      </c>
      <c r="C20" s="172">
        <v>3000</v>
      </c>
      <c r="D20" s="174"/>
      <c r="E20" s="95"/>
    </row>
    <row r="21" spans="1:5" x14ac:dyDescent="0.25">
      <c r="A21" s="173"/>
      <c r="B21" s="171"/>
      <c r="C21" s="172"/>
      <c r="D21" s="174"/>
      <c r="E21" s="95"/>
    </row>
    <row r="22" spans="1:5" ht="29.25" x14ac:dyDescent="0.25">
      <c r="A22" s="173">
        <v>3040</v>
      </c>
      <c r="B22" s="175" t="s">
        <v>228</v>
      </c>
      <c r="C22" s="169">
        <v>77625</v>
      </c>
      <c r="D22" s="170">
        <f>SUM(C22)</f>
        <v>77625</v>
      </c>
      <c r="E22" s="95"/>
    </row>
    <row r="23" spans="1:5" x14ac:dyDescent="0.25">
      <c r="A23" s="173"/>
      <c r="B23" s="171"/>
      <c r="C23" s="172"/>
      <c r="D23" s="174"/>
      <c r="E23" s="95"/>
    </row>
    <row r="24" spans="1:5" x14ac:dyDescent="0.25">
      <c r="A24" s="173"/>
      <c r="B24" s="171"/>
      <c r="C24" s="172"/>
      <c r="D24" s="174"/>
      <c r="E24" s="95"/>
    </row>
    <row r="25" spans="1:5" x14ac:dyDescent="0.25">
      <c r="A25" s="167">
        <v>4010</v>
      </c>
      <c r="B25" s="168" t="s">
        <v>56</v>
      </c>
      <c r="C25" s="169">
        <f>D25</f>
        <v>849837.11</v>
      </c>
      <c r="D25" s="170">
        <f>SUM(C26:C27)</f>
        <v>849837.11</v>
      </c>
      <c r="E25" s="95"/>
    </row>
    <row r="26" spans="1:5" x14ac:dyDescent="0.25">
      <c r="A26" s="167"/>
      <c r="B26" s="171" t="s">
        <v>121</v>
      </c>
      <c r="C26" s="172">
        <v>849837.11</v>
      </c>
      <c r="D26" s="174"/>
      <c r="E26" s="95"/>
    </row>
    <row r="27" spans="1:5" x14ac:dyDescent="0.25">
      <c r="A27" s="167"/>
      <c r="B27" s="171"/>
      <c r="C27" s="172"/>
      <c r="D27" s="174"/>
      <c r="E27" s="95"/>
    </row>
    <row r="28" spans="1:5" x14ac:dyDescent="0.25">
      <c r="A28" s="167">
        <v>4040</v>
      </c>
      <c r="B28" s="168" t="s">
        <v>188</v>
      </c>
      <c r="C28" s="169">
        <v>48600.47</v>
      </c>
      <c r="D28" s="170">
        <f>SUM(C28)</f>
        <v>48600.47</v>
      </c>
      <c r="E28" s="95"/>
    </row>
    <row r="29" spans="1:5" x14ac:dyDescent="0.25">
      <c r="A29" s="167">
        <v>4110</v>
      </c>
      <c r="B29" s="168" t="s">
        <v>135</v>
      </c>
      <c r="C29" s="169">
        <v>1028350.91</v>
      </c>
      <c r="D29" s="170">
        <f>SUM(C29)</f>
        <v>1028350.91</v>
      </c>
      <c r="E29" s="95"/>
    </row>
    <row r="30" spans="1:5" x14ac:dyDescent="0.25">
      <c r="A30" s="167">
        <v>4120</v>
      </c>
      <c r="B30" s="176" t="s">
        <v>179</v>
      </c>
      <c r="C30" s="169">
        <v>115663.44</v>
      </c>
      <c r="D30" s="170">
        <f>SUM(C30)</f>
        <v>115663.44</v>
      </c>
      <c r="E30" s="95"/>
    </row>
    <row r="31" spans="1:5" ht="29.25" x14ac:dyDescent="0.25">
      <c r="A31" s="167">
        <v>4140</v>
      </c>
      <c r="B31" s="176" t="s">
        <v>166</v>
      </c>
      <c r="C31" s="169">
        <v>0</v>
      </c>
      <c r="D31" s="170">
        <f>SUM(C31)</f>
        <v>0</v>
      </c>
      <c r="E31" s="95"/>
    </row>
    <row r="32" spans="1:5" x14ac:dyDescent="0.25">
      <c r="A32" s="167">
        <v>4170</v>
      </c>
      <c r="B32" s="176" t="s">
        <v>137</v>
      </c>
      <c r="C32" s="169">
        <v>0</v>
      </c>
      <c r="D32" s="170">
        <f t="shared" ref="D32:D33" si="0">SUM(C32)</f>
        <v>0</v>
      </c>
      <c r="E32" s="95"/>
    </row>
    <row r="33" spans="1:5" x14ac:dyDescent="0.25">
      <c r="A33" s="167">
        <v>4190</v>
      </c>
      <c r="B33" s="168" t="s">
        <v>76</v>
      </c>
      <c r="C33" s="169">
        <v>32.020000000000003</v>
      </c>
      <c r="D33" s="170">
        <f t="shared" si="0"/>
        <v>32.020000000000003</v>
      </c>
      <c r="E33" s="95"/>
    </row>
    <row r="34" spans="1:5" x14ac:dyDescent="0.25">
      <c r="A34" s="177">
        <v>4210</v>
      </c>
      <c r="B34" s="178" t="s">
        <v>232</v>
      </c>
      <c r="C34" s="179">
        <f>SUM(C36:C44)</f>
        <v>143957.56</v>
      </c>
      <c r="D34" s="170">
        <f>SUM(C34)</f>
        <v>143957.56</v>
      </c>
      <c r="E34" s="95"/>
    </row>
    <row r="35" spans="1:5" ht="14.25" customHeight="1" x14ac:dyDescent="0.25">
      <c r="A35" s="180"/>
      <c r="B35" s="181"/>
      <c r="C35" s="182"/>
      <c r="D35" s="170"/>
      <c r="E35" s="95"/>
    </row>
    <row r="36" spans="1:5" ht="106.5" customHeight="1" x14ac:dyDescent="0.25">
      <c r="A36" s="180"/>
      <c r="B36" s="183" t="s">
        <v>229</v>
      </c>
      <c r="C36" s="184">
        <v>22762.31</v>
      </c>
      <c r="D36" s="174"/>
      <c r="E36" s="95"/>
    </row>
    <row r="37" spans="1:5" ht="15" customHeight="1" x14ac:dyDescent="0.25">
      <c r="A37" s="180"/>
      <c r="B37" s="181" t="s">
        <v>122</v>
      </c>
      <c r="C37" s="182">
        <v>51339.67</v>
      </c>
      <c r="D37" s="174"/>
      <c r="E37" s="95"/>
    </row>
    <row r="38" spans="1:5" ht="15" customHeight="1" x14ac:dyDescent="0.25">
      <c r="A38" s="180"/>
      <c r="B38" s="181" t="s">
        <v>123</v>
      </c>
      <c r="C38" s="182">
        <v>28780.94</v>
      </c>
      <c r="D38" s="174"/>
      <c r="E38" s="95"/>
    </row>
    <row r="39" spans="1:5" x14ac:dyDescent="0.25">
      <c r="A39" s="180"/>
      <c r="B39" s="181" t="s">
        <v>124</v>
      </c>
      <c r="C39" s="182">
        <v>5170.04</v>
      </c>
      <c r="D39" s="185"/>
      <c r="E39" s="95"/>
    </row>
    <row r="40" spans="1:5" x14ac:dyDescent="0.25">
      <c r="A40" s="180"/>
      <c r="B40" s="181" t="s">
        <v>125</v>
      </c>
      <c r="C40" s="182">
        <v>6897.69</v>
      </c>
      <c r="D40" s="174"/>
      <c r="E40" s="95"/>
    </row>
    <row r="41" spans="1:5" x14ac:dyDescent="0.25">
      <c r="A41" s="180"/>
      <c r="B41" s="186" t="s">
        <v>230</v>
      </c>
      <c r="C41" s="182">
        <v>2617.17</v>
      </c>
      <c r="D41" s="174"/>
      <c r="E41" s="95"/>
    </row>
    <row r="42" spans="1:5" x14ac:dyDescent="0.25">
      <c r="A42" s="180"/>
      <c r="B42" s="181" t="s">
        <v>126</v>
      </c>
      <c r="C42" s="182">
        <v>3685.48</v>
      </c>
      <c r="D42" s="174"/>
      <c r="E42" s="95"/>
    </row>
    <row r="43" spans="1:5" ht="60" x14ac:dyDescent="0.25">
      <c r="A43" s="180"/>
      <c r="B43" s="186" t="s">
        <v>231</v>
      </c>
      <c r="C43" s="182">
        <v>18386.38</v>
      </c>
      <c r="D43" s="174"/>
      <c r="E43" s="95"/>
    </row>
    <row r="44" spans="1:5" ht="30" x14ac:dyDescent="0.25">
      <c r="A44" s="180"/>
      <c r="B44" s="186" t="s">
        <v>195</v>
      </c>
      <c r="C44" s="182">
        <v>4317.88</v>
      </c>
      <c r="D44" s="174"/>
      <c r="E44" s="95"/>
    </row>
    <row r="45" spans="1:5" x14ac:dyDescent="0.25">
      <c r="A45" s="167">
        <v>4240</v>
      </c>
      <c r="B45" s="178" t="s">
        <v>4</v>
      </c>
      <c r="C45" s="179">
        <f>SUM(C46:C47)</f>
        <v>83025.63</v>
      </c>
      <c r="D45" s="170">
        <f>SUM(C45)</f>
        <v>83025.63</v>
      </c>
      <c r="E45" s="95"/>
    </row>
    <row r="46" spans="1:5" x14ac:dyDescent="0.25">
      <c r="A46" s="167"/>
      <c r="B46" s="171" t="s">
        <v>127</v>
      </c>
      <c r="C46" s="172">
        <v>21544.04</v>
      </c>
      <c r="D46" s="170"/>
      <c r="E46" s="95"/>
    </row>
    <row r="47" spans="1:5" x14ac:dyDescent="0.25">
      <c r="A47" s="173"/>
      <c r="B47" s="171" t="s">
        <v>196</v>
      </c>
      <c r="C47" s="172">
        <v>61481.59</v>
      </c>
      <c r="D47" s="187"/>
      <c r="E47" s="95"/>
    </row>
    <row r="48" spans="1:5" x14ac:dyDescent="0.25">
      <c r="A48" s="188">
        <v>4260</v>
      </c>
      <c r="B48" s="189" t="s">
        <v>5</v>
      </c>
      <c r="C48" s="190">
        <f>SUM(C49:C53)</f>
        <v>227467.58</v>
      </c>
      <c r="D48" s="191">
        <f>SUM(C48)</f>
        <v>227467.58</v>
      </c>
      <c r="E48" s="95"/>
    </row>
    <row r="49" spans="1:5" x14ac:dyDescent="0.25">
      <c r="A49" s="188"/>
      <c r="B49" s="192" t="s">
        <v>233</v>
      </c>
      <c r="C49" s="193">
        <v>17429.82</v>
      </c>
      <c r="D49" s="191"/>
      <c r="E49" s="95"/>
    </row>
    <row r="50" spans="1:5" x14ac:dyDescent="0.25">
      <c r="A50" s="194"/>
      <c r="B50" s="192" t="s">
        <v>128</v>
      </c>
      <c r="C50" s="193">
        <v>105877.71</v>
      </c>
      <c r="D50" s="195"/>
      <c r="E50" s="95"/>
    </row>
    <row r="51" spans="1:5" x14ac:dyDescent="0.25">
      <c r="A51" s="194"/>
      <c r="B51" s="192" t="s">
        <v>129</v>
      </c>
      <c r="C51" s="193">
        <v>8190.03</v>
      </c>
      <c r="D51" s="195"/>
      <c r="E51" s="95"/>
    </row>
    <row r="52" spans="1:5" x14ac:dyDescent="0.25">
      <c r="A52" s="194"/>
      <c r="B52" s="196" t="s">
        <v>130</v>
      </c>
      <c r="C52" s="197">
        <v>897.52</v>
      </c>
      <c r="D52" s="195"/>
      <c r="E52" s="95"/>
    </row>
    <row r="53" spans="1:5" x14ac:dyDescent="0.25">
      <c r="A53" s="194"/>
      <c r="B53" s="196" t="s">
        <v>197</v>
      </c>
      <c r="C53" s="197">
        <v>95072.5</v>
      </c>
      <c r="D53" s="195"/>
      <c r="E53" s="95"/>
    </row>
    <row r="54" spans="1:5" x14ac:dyDescent="0.25">
      <c r="A54" s="188">
        <v>4270</v>
      </c>
      <c r="B54" s="198" t="s">
        <v>234</v>
      </c>
      <c r="C54" s="199">
        <f>C55</f>
        <v>15102.16</v>
      </c>
      <c r="D54" s="191">
        <f>SUM(C54)</f>
        <v>15102.16</v>
      </c>
      <c r="E54" s="95"/>
    </row>
    <row r="55" spans="1:5" ht="30" x14ac:dyDescent="0.25">
      <c r="A55" s="188"/>
      <c r="B55" s="200" t="s">
        <v>235</v>
      </c>
      <c r="C55" s="201">
        <v>15102.16</v>
      </c>
      <c r="D55" s="191"/>
      <c r="E55" s="95"/>
    </row>
    <row r="56" spans="1:5" x14ac:dyDescent="0.25">
      <c r="A56" s="161"/>
      <c r="B56" s="163"/>
      <c r="C56" s="164"/>
      <c r="D56" s="160"/>
      <c r="E56" s="95"/>
    </row>
    <row r="57" spans="1:5" x14ac:dyDescent="0.25">
      <c r="A57" s="188">
        <v>4280</v>
      </c>
      <c r="B57" s="198" t="s">
        <v>60</v>
      </c>
      <c r="C57" s="199">
        <v>9090.64</v>
      </c>
      <c r="D57" s="191">
        <f>SUM(C57)</f>
        <v>9090.64</v>
      </c>
      <c r="E57" s="95"/>
    </row>
    <row r="58" spans="1:5" ht="27" customHeight="1" x14ac:dyDescent="0.25">
      <c r="A58" s="204">
        <v>4300</v>
      </c>
      <c r="B58" s="189" t="s">
        <v>120</v>
      </c>
      <c r="C58" s="205">
        <f>SUM(C59:C71)</f>
        <v>128327.07</v>
      </c>
      <c r="D58" s="191">
        <f>SUM(C58)</f>
        <v>128327.07</v>
      </c>
      <c r="E58" s="95"/>
    </row>
    <row r="59" spans="1:5" ht="22.5" customHeight="1" x14ac:dyDescent="0.25">
      <c r="A59" s="161"/>
      <c r="B59" s="192" t="s">
        <v>233</v>
      </c>
      <c r="C59" s="202">
        <v>146.33000000000001</v>
      </c>
      <c r="D59" s="160"/>
      <c r="E59" s="95"/>
    </row>
    <row r="60" spans="1:5" x14ac:dyDescent="0.25">
      <c r="A60" s="161"/>
      <c r="B60" s="162"/>
      <c r="C60" s="165"/>
      <c r="D60" s="160"/>
      <c r="E60" s="95"/>
    </row>
    <row r="61" spans="1:5" ht="45" customHeight="1" x14ac:dyDescent="0.25">
      <c r="A61" s="161"/>
      <c r="B61" s="203" t="s">
        <v>239</v>
      </c>
      <c r="C61" s="202">
        <v>21162.75</v>
      </c>
      <c r="D61" s="160"/>
      <c r="E61" s="95"/>
    </row>
    <row r="62" spans="1:5" ht="30" x14ac:dyDescent="0.25">
      <c r="A62" s="161"/>
      <c r="B62" s="203" t="s">
        <v>238</v>
      </c>
      <c r="C62" s="202">
        <v>5619.11</v>
      </c>
      <c r="D62" s="160"/>
      <c r="E62" s="95"/>
    </row>
    <row r="63" spans="1:5" x14ac:dyDescent="0.25">
      <c r="A63" s="161"/>
      <c r="B63" s="192" t="s">
        <v>236</v>
      </c>
      <c r="C63" s="202">
        <v>272.81</v>
      </c>
      <c r="D63" s="160"/>
      <c r="E63" s="95"/>
    </row>
    <row r="64" spans="1:5" x14ac:dyDescent="0.25">
      <c r="A64" s="161"/>
      <c r="B64" s="192" t="s">
        <v>183</v>
      </c>
      <c r="C64" s="202">
        <v>1854.13</v>
      </c>
      <c r="D64" s="160"/>
      <c r="E64" s="95"/>
    </row>
    <row r="65" spans="1:6" x14ac:dyDescent="0.25">
      <c r="A65" s="161"/>
      <c r="B65" s="192" t="s">
        <v>131</v>
      </c>
      <c r="C65" s="202">
        <v>15213.97</v>
      </c>
      <c r="D65" s="160"/>
      <c r="E65" s="95"/>
    </row>
    <row r="66" spans="1:6" x14ac:dyDescent="0.25">
      <c r="A66" s="161"/>
      <c r="B66" s="192" t="s">
        <v>154</v>
      </c>
      <c r="C66" s="202">
        <v>4723.2</v>
      </c>
      <c r="D66" s="160"/>
      <c r="E66" s="95"/>
    </row>
    <row r="67" spans="1:6" x14ac:dyDescent="0.25">
      <c r="A67" s="161"/>
      <c r="B67" s="192" t="s">
        <v>132</v>
      </c>
      <c r="C67" s="202">
        <v>3055.04</v>
      </c>
      <c r="D67" s="160"/>
      <c r="E67" s="95"/>
      <c r="F67" s="4"/>
    </row>
    <row r="68" spans="1:6" x14ac:dyDescent="0.25">
      <c r="A68" s="161"/>
      <c r="B68" s="192" t="s">
        <v>133</v>
      </c>
      <c r="C68" s="202">
        <v>1033.2</v>
      </c>
      <c r="D68" s="160"/>
      <c r="E68" s="95"/>
    </row>
    <row r="69" spans="1:6" x14ac:dyDescent="0.25">
      <c r="A69" s="161"/>
      <c r="B69" s="192" t="s">
        <v>237</v>
      </c>
      <c r="C69" s="202">
        <v>25379.09</v>
      </c>
      <c r="D69" s="160"/>
      <c r="E69" s="95"/>
    </row>
    <row r="70" spans="1:6" x14ac:dyDescent="0.25">
      <c r="A70" s="161"/>
      <c r="B70" s="192" t="s">
        <v>134</v>
      </c>
      <c r="C70" s="202">
        <v>5416.83</v>
      </c>
      <c r="D70" s="160"/>
      <c r="E70" s="95"/>
    </row>
    <row r="71" spans="1:6" ht="60" x14ac:dyDescent="0.25">
      <c r="A71" s="161"/>
      <c r="B71" s="203" t="s">
        <v>240</v>
      </c>
      <c r="C71" s="202">
        <v>44450.61</v>
      </c>
      <c r="D71" s="160"/>
      <c r="E71" s="95"/>
    </row>
    <row r="72" spans="1:6" ht="30" x14ac:dyDescent="0.25">
      <c r="A72" s="210">
        <v>4350</v>
      </c>
      <c r="B72" s="211" t="s">
        <v>189</v>
      </c>
      <c r="C72" s="212">
        <f>SUM(C73:C76)</f>
        <v>18383.5</v>
      </c>
      <c r="D72" s="217">
        <f>C72</f>
        <v>18383.5</v>
      </c>
      <c r="E72" s="95"/>
    </row>
    <row r="73" spans="1:6" ht="30" x14ac:dyDescent="0.25">
      <c r="A73" s="210"/>
      <c r="B73" s="213" t="s">
        <v>241</v>
      </c>
      <c r="C73" s="214">
        <v>5998</v>
      </c>
      <c r="D73" s="218"/>
      <c r="E73" s="95"/>
    </row>
    <row r="74" spans="1:6" x14ac:dyDescent="0.25">
      <c r="A74" s="210"/>
      <c r="B74" s="213" t="s">
        <v>242</v>
      </c>
      <c r="C74" s="214">
        <v>4704.9399999999996</v>
      </c>
      <c r="D74" s="218"/>
      <c r="E74" s="95"/>
    </row>
    <row r="75" spans="1:6" x14ac:dyDescent="0.25">
      <c r="A75" s="210"/>
      <c r="B75" s="213" t="s">
        <v>243</v>
      </c>
      <c r="C75" s="214">
        <v>290.39999999999998</v>
      </c>
      <c r="D75" s="218"/>
      <c r="E75" s="95"/>
      <c r="F75" s="4"/>
    </row>
    <row r="76" spans="1:6" ht="30" x14ac:dyDescent="0.25">
      <c r="A76" s="216"/>
      <c r="B76" s="213" t="s">
        <v>198</v>
      </c>
      <c r="C76" s="214">
        <v>7390.16</v>
      </c>
      <c r="D76" s="219"/>
      <c r="E76" s="95"/>
    </row>
    <row r="77" spans="1:6" x14ac:dyDescent="0.25">
      <c r="A77" s="188">
        <v>4360</v>
      </c>
      <c r="B77" s="198" t="s">
        <v>7</v>
      </c>
      <c r="C77" s="199">
        <v>12382.35</v>
      </c>
      <c r="D77" s="191">
        <f>SUM(C77)</f>
        <v>12382.35</v>
      </c>
      <c r="E77" s="95"/>
    </row>
    <row r="78" spans="1:6" x14ac:dyDescent="0.25">
      <c r="A78" s="210">
        <v>4370</v>
      </c>
      <c r="B78" s="211" t="s">
        <v>190</v>
      </c>
      <c r="C78" s="212">
        <f>SUM(C79:C82)</f>
        <v>8978.25</v>
      </c>
      <c r="D78" s="215">
        <f>C78</f>
        <v>8978.25</v>
      </c>
      <c r="E78" s="95"/>
    </row>
    <row r="79" spans="1:6" x14ac:dyDescent="0.25">
      <c r="A79" s="210"/>
      <c r="B79" s="213" t="s">
        <v>244</v>
      </c>
      <c r="C79" s="214">
        <v>1150</v>
      </c>
      <c r="D79" s="215"/>
      <c r="E79" s="95"/>
    </row>
    <row r="80" spans="1:6" ht="30" x14ac:dyDescent="0.25">
      <c r="A80" s="210"/>
      <c r="B80" s="213" t="s">
        <v>199</v>
      </c>
      <c r="C80" s="214">
        <v>6791.5</v>
      </c>
      <c r="D80" s="215"/>
      <c r="E80" s="95"/>
    </row>
    <row r="81" spans="1:5" ht="30" x14ac:dyDescent="0.25">
      <c r="A81" s="210"/>
      <c r="B81" s="213" t="s">
        <v>200</v>
      </c>
      <c r="C81" s="214">
        <v>581.65</v>
      </c>
      <c r="D81" s="215"/>
      <c r="E81" s="95"/>
    </row>
    <row r="82" spans="1:5" ht="30" x14ac:dyDescent="0.25">
      <c r="A82" s="210"/>
      <c r="B82" s="213" t="s">
        <v>201</v>
      </c>
      <c r="C82" s="214">
        <v>455.1</v>
      </c>
      <c r="D82" s="215"/>
      <c r="E82" s="95"/>
    </row>
    <row r="83" spans="1:5" x14ac:dyDescent="0.25">
      <c r="A83" s="188">
        <v>4410</v>
      </c>
      <c r="B83" s="198" t="s">
        <v>8</v>
      </c>
      <c r="C83" s="199">
        <v>631.16</v>
      </c>
      <c r="D83" s="191">
        <f t="shared" ref="D83:D87" si="1">SUM(C83)</f>
        <v>631.16</v>
      </c>
      <c r="E83" s="95"/>
    </row>
    <row r="84" spans="1:5" x14ac:dyDescent="0.25">
      <c r="A84" s="188">
        <v>4430</v>
      </c>
      <c r="B84" s="198" t="s">
        <v>245</v>
      </c>
      <c r="C84" s="199">
        <v>10034.33</v>
      </c>
      <c r="D84" s="191">
        <f t="shared" si="1"/>
        <v>10034.33</v>
      </c>
      <c r="E84" s="95"/>
    </row>
    <row r="85" spans="1:5" x14ac:dyDescent="0.25">
      <c r="A85" s="188">
        <v>4440</v>
      </c>
      <c r="B85" s="198" t="s">
        <v>10</v>
      </c>
      <c r="C85" s="199">
        <v>329898</v>
      </c>
      <c r="D85" s="191">
        <f t="shared" si="1"/>
        <v>329898</v>
      </c>
      <c r="E85" s="95"/>
    </row>
    <row r="86" spans="1:5" ht="43.5" x14ac:dyDescent="0.25">
      <c r="A86" s="188">
        <v>4520</v>
      </c>
      <c r="B86" s="206" t="s">
        <v>209</v>
      </c>
      <c r="C86" s="199">
        <v>32646.73</v>
      </c>
      <c r="D86" s="191">
        <f>SUM(C86)</f>
        <v>32646.73</v>
      </c>
      <c r="E86" s="95"/>
    </row>
    <row r="87" spans="1:5" ht="29.25" x14ac:dyDescent="0.25">
      <c r="A87" s="188">
        <v>4700</v>
      </c>
      <c r="B87" s="206" t="s">
        <v>63</v>
      </c>
      <c r="C87" s="199">
        <v>19785.61</v>
      </c>
      <c r="D87" s="191">
        <f t="shared" si="1"/>
        <v>19785.61</v>
      </c>
      <c r="E87" s="95"/>
    </row>
    <row r="88" spans="1:5" x14ac:dyDescent="0.25">
      <c r="A88" s="188">
        <v>4710</v>
      </c>
      <c r="B88" s="207" t="s">
        <v>167</v>
      </c>
      <c r="C88" s="199">
        <v>7687.4</v>
      </c>
      <c r="D88" s="191">
        <f t="shared" ref="D88:D89" si="2">SUM(C88)</f>
        <v>7687.4</v>
      </c>
      <c r="E88" s="95"/>
    </row>
    <row r="89" spans="1:5" ht="30" x14ac:dyDescent="0.25">
      <c r="A89" s="210">
        <v>4740</v>
      </c>
      <c r="B89" s="211" t="s">
        <v>191</v>
      </c>
      <c r="C89" s="212">
        <v>52122.82</v>
      </c>
      <c r="D89" s="215">
        <f t="shared" si="2"/>
        <v>52122.82</v>
      </c>
      <c r="E89" s="95"/>
    </row>
    <row r="90" spans="1:5" ht="30" x14ac:dyDescent="0.25">
      <c r="A90" s="210">
        <v>4750</v>
      </c>
      <c r="B90" s="211" t="s">
        <v>192</v>
      </c>
      <c r="C90" s="212">
        <v>270239.05</v>
      </c>
      <c r="D90" s="215">
        <f>SUM(C90)</f>
        <v>270239.05</v>
      </c>
      <c r="E90" s="95"/>
    </row>
    <row r="91" spans="1:5" x14ac:dyDescent="0.25">
      <c r="A91" s="188">
        <v>4790</v>
      </c>
      <c r="B91" s="207" t="s">
        <v>180</v>
      </c>
      <c r="C91" s="199">
        <f>SUM(C92:C93)</f>
        <v>4689007.58</v>
      </c>
      <c r="D91" s="191">
        <f>SUM(C91)</f>
        <v>4689007.58</v>
      </c>
      <c r="E91" s="95"/>
    </row>
    <row r="92" spans="1:5" x14ac:dyDescent="0.25">
      <c r="A92" s="188"/>
      <c r="B92" s="113" t="s">
        <v>184</v>
      </c>
      <c r="C92" s="201">
        <v>3930872.53</v>
      </c>
      <c r="D92" s="191"/>
      <c r="E92" s="95"/>
    </row>
    <row r="93" spans="1:5" x14ac:dyDescent="0.25">
      <c r="A93" s="188"/>
      <c r="B93" s="203" t="s">
        <v>202</v>
      </c>
      <c r="C93" s="201">
        <v>758135.05</v>
      </c>
      <c r="D93" s="191"/>
      <c r="E93" s="95"/>
    </row>
    <row r="94" spans="1:5" x14ac:dyDescent="0.25">
      <c r="A94" s="188">
        <v>4800</v>
      </c>
      <c r="B94" s="207" t="s">
        <v>182</v>
      </c>
      <c r="C94" s="199">
        <v>335494.7</v>
      </c>
      <c r="D94" s="191">
        <f>SUM(C94)</f>
        <v>335494.7</v>
      </c>
      <c r="E94" s="95"/>
    </row>
    <row r="95" spans="1:5" ht="30" x14ac:dyDescent="0.25">
      <c r="A95" s="210">
        <v>4850</v>
      </c>
      <c r="B95" s="211" t="s">
        <v>193</v>
      </c>
      <c r="C95" s="212">
        <f>SUM(C96)</f>
        <v>62494.5</v>
      </c>
      <c r="D95" s="215">
        <f>SUM(C95)</f>
        <v>62494.5</v>
      </c>
      <c r="E95" s="95"/>
    </row>
    <row r="96" spans="1:5" x14ac:dyDescent="0.25">
      <c r="A96" s="210"/>
      <c r="B96" s="213" t="s">
        <v>203</v>
      </c>
      <c r="C96" s="214">
        <v>62494.5</v>
      </c>
      <c r="D96" s="191"/>
      <c r="E96" s="95"/>
    </row>
    <row r="97" spans="1:5" ht="30" x14ac:dyDescent="0.25">
      <c r="A97" s="210">
        <v>4860</v>
      </c>
      <c r="B97" s="211" t="s">
        <v>194</v>
      </c>
      <c r="C97" s="212">
        <f>SUM(C98:C104)</f>
        <v>33183.01</v>
      </c>
      <c r="D97" s="191">
        <f>C97</f>
        <v>33183.01</v>
      </c>
      <c r="E97" s="63"/>
    </row>
    <row r="98" spans="1:5" ht="30" x14ac:dyDescent="0.25">
      <c r="A98" s="210"/>
      <c r="B98" s="213" t="s">
        <v>204</v>
      </c>
      <c r="C98" s="214">
        <v>13079.39</v>
      </c>
      <c r="D98" s="191"/>
      <c r="E98" s="95"/>
    </row>
    <row r="99" spans="1:5" ht="30" x14ac:dyDescent="0.25">
      <c r="A99" s="210"/>
      <c r="B99" s="213" t="s">
        <v>246</v>
      </c>
      <c r="C99" s="214">
        <v>1192.94</v>
      </c>
      <c r="D99" s="191"/>
      <c r="E99" s="95"/>
    </row>
    <row r="100" spans="1:5" ht="30" x14ac:dyDescent="0.25">
      <c r="A100" s="210"/>
      <c r="B100" s="213" t="s">
        <v>206</v>
      </c>
      <c r="C100" s="214">
        <v>16690.599999999999</v>
      </c>
      <c r="D100" s="191"/>
      <c r="E100" s="95"/>
    </row>
    <row r="101" spans="1:5" ht="45" x14ac:dyDescent="0.25">
      <c r="A101" s="210"/>
      <c r="B101" s="213" t="s">
        <v>205</v>
      </c>
      <c r="C101" s="214">
        <v>53.54</v>
      </c>
      <c r="D101" s="191"/>
      <c r="E101" s="95"/>
    </row>
    <row r="102" spans="1:5" ht="45" x14ac:dyDescent="0.25">
      <c r="A102" s="210"/>
      <c r="B102" s="213" t="s">
        <v>208</v>
      </c>
      <c r="C102" s="214">
        <v>477.27</v>
      </c>
      <c r="D102" s="191"/>
      <c r="E102" s="95"/>
    </row>
    <row r="103" spans="1:5" ht="45" x14ac:dyDescent="0.25">
      <c r="A103" s="210"/>
      <c r="B103" s="213" t="s">
        <v>207</v>
      </c>
      <c r="C103" s="214">
        <v>1673.27</v>
      </c>
      <c r="D103" s="191"/>
      <c r="E103" s="95"/>
    </row>
    <row r="104" spans="1:5" x14ac:dyDescent="0.25">
      <c r="A104" s="210"/>
      <c r="B104" s="213" t="s">
        <v>247</v>
      </c>
      <c r="C104" s="214">
        <v>16</v>
      </c>
      <c r="D104" s="191"/>
      <c r="E104" s="95"/>
    </row>
    <row r="105" spans="1:5" x14ac:dyDescent="0.25">
      <c r="A105" s="188">
        <v>6060</v>
      </c>
      <c r="B105" s="207" t="s">
        <v>181</v>
      </c>
      <c r="C105" s="199">
        <f>SUM(C106:C106)</f>
        <v>14728</v>
      </c>
      <c r="D105" s="191">
        <f>SUM(C105)</f>
        <v>14728</v>
      </c>
      <c r="E105" s="95"/>
    </row>
    <row r="106" spans="1:5" x14ac:dyDescent="0.25">
      <c r="A106" s="188"/>
      <c r="B106" s="113" t="s">
        <v>248</v>
      </c>
      <c r="C106" s="199">
        <v>14728</v>
      </c>
      <c r="D106" s="191"/>
      <c r="E106" s="95"/>
    </row>
    <row r="107" spans="1:5" x14ac:dyDescent="0.25">
      <c r="A107" s="195"/>
      <c r="B107" s="208" t="s">
        <v>11</v>
      </c>
      <c r="C107" s="209">
        <f>C16+C22+C25+C28+C29+C30+C31+C32+C33+C34+C45+C48+C54+C57+C58+C72+C77+C78+C83+C84+C85+C86+C87+C88+C89+C90+C91+C94+C95+C97+C105</f>
        <v>8963271.5599999987</v>
      </c>
      <c r="D107" s="191">
        <f>SUM(D16:D106)</f>
        <v>8963271.5599999987</v>
      </c>
    </row>
    <row r="108" spans="1:5" x14ac:dyDescent="0.25">
      <c r="A108" s="136"/>
      <c r="B108" s="160"/>
      <c r="C108" s="135"/>
      <c r="D108" s="136"/>
    </row>
    <row r="109" spans="1:5" x14ac:dyDescent="0.25">
      <c r="A109" s="136"/>
      <c r="B109" s="160"/>
      <c r="C109" s="166"/>
      <c r="D109" s="136"/>
    </row>
    <row r="110" spans="1:5" x14ac:dyDescent="0.25">
      <c r="A110" s="136"/>
      <c r="B110" s="160"/>
      <c r="C110" s="135"/>
      <c r="D110" s="136"/>
    </row>
    <row r="111" spans="1:5" x14ac:dyDescent="0.25">
      <c r="A111" s="136"/>
      <c r="B111" s="136"/>
      <c r="C111" s="136"/>
      <c r="D111" s="136"/>
    </row>
    <row r="112" spans="1:5" x14ac:dyDescent="0.25">
      <c r="A112" s="136"/>
      <c r="B112" s="136"/>
      <c r="C112" s="136"/>
      <c r="D112" s="136"/>
    </row>
    <row r="113" spans="1:4" x14ac:dyDescent="0.25">
      <c r="A113" s="136"/>
      <c r="B113" s="1" t="s">
        <v>249</v>
      </c>
      <c r="C113" s="220"/>
      <c r="D113" s="136"/>
    </row>
    <row r="114" spans="1:4" x14ac:dyDescent="0.25">
      <c r="A114" s="136"/>
      <c r="B114" s="5" t="s">
        <v>212</v>
      </c>
      <c r="C114" s="220">
        <v>62955.9</v>
      </c>
      <c r="D114" s="136"/>
    </row>
    <row r="115" spans="1:4" x14ac:dyDescent="0.25">
      <c r="A115" s="136"/>
      <c r="B115" s="5" t="s">
        <v>213</v>
      </c>
      <c r="C115" s="220">
        <v>383784.66</v>
      </c>
      <c r="D115" s="136"/>
    </row>
    <row r="116" spans="1:4" x14ac:dyDescent="0.25">
      <c r="A116" s="136"/>
      <c r="B116" s="5" t="s">
        <v>214</v>
      </c>
      <c r="C116" s="220">
        <v>76392.509999999995</v>
      </c>
      <c r="D116" s="136"/>
    </row>
    <row r="117" spans="1:4" x14ac:dyDescent="0.25">
      <c r="A117" s="136"/>
      <c r="B117" s="5" t="s">
        <v>215</v>
      </c>
      <c r="C117" s="220">
        <v>8727.2800000000007</v>
      </c>
      <c r="D117" s="136"/>
    </row>
    <row r="118" spans="1:4" x14ac:dyDescent="0.25">
      <c r="A118" s="136"/>
      <c r="B118" s="5" t="s">
        <v>216</v>
      </c>
      <c r="C118" s="220">
        <v>679.36</v>
      </c>
      <c r="D118" s="136"/>
    </row>
    <row r="119" spans="1:4" x14ac:dyDescent="0.25">
      <c r="A119" s="136"/>
      <c r="B119" s="5" t="s">
        <v>217</v>
      </c>
      <c r="C119" s="220">
        <v>2529.37</v>
      </c>
      <c r="D119" s="136"/>
    </row>
    <row r="120" spans="1:4" x14ac:dyDescent="0.25">
      <c r="A120" s="136"/>
      <c r="B120" s="5" t="s">
        <v>218</v>
      </c>
      <c r="C120" s="220">
        <v>494.49</v>
      </c>
      <c r="D120" s="136"/>
    </row>
    <row r="121" spans="1:4" x14ac:dyDescent="0.25">
      <c r="A121" s="136"/>
      <c r="B121" s="5" t="s">
        <v>219</v>
      </c>
      <c r="C121" s="220">
        <v>18537.7</v>
      </c>
      <c r="D121" s="136"/>
    </row>
    <row r="122" spans="1:4" ht="30" x14ac:dyDescent="0.25">
      <c r="A122" s="136"/>
      <c r="B122" s="221" t="s">
        <v>250</v>
      </c>
      <c r="C122" s="220">
        <v>1523.93</v>
      </c>
      <c r="D122" s="136"/>
    </row>
    <row r="123" spans="1:4" x14ac:dyDescent="0.25">
      <c r="A123" s="136"/>
      <c r="B123" s="5" t="s">
        <v>251</v>
      </c>
      <c r="C123" s="220">
        <v>369</v>
      </c>
      <c r="D123" s="136"/>
    </row>
    <row r="124" spans="1:4" x14ac:dyDescent="0.25">
      <c r="A124" s="136"/>
      <c r="B124" s="1" t="s">
        <v>11</v>
      </c>
      <c r="C124" s="3">
        <f>SUM(C114:C123)</f>
        <v>555994.19999999995</v>
      </c>
      <c r="D124" s="136"/>
    </row>
    <row r="125" spans="1:4" x14ac:dyDescent="0.25">
      <c r="A125" s="136"/>
      <c r="B125" s="136"/>
      <c r="C125" s="136"/>
      <c r="D125" s="136"/>
    </row>
    <row r="126" spans="1:4" x14ac:dyDescent="0.25">
      <c r="B126" s="138"/>
      <c r="C126" s="138"/>
      <c r="D126" s="136"/>
    </row>
    <row r="127" spans="1:4" x14ac:dyDescent="0.25">
      <c r="B127" s="138"/>
      <c r="C127" s="137"/>
      <c r="D127" s="136"/>
    </row>
    <row r="128" spans="1:4" x14ac:dyDescent="0.25">
      <c r="B128" s="138"/>
      <c r="C128" s="138"/>
      <c r="D128" s="136"/>
    </row>
    <row r="129" spans="2:4" x14ac:dyDescent="0.25">
      <c r="B129" s="138"/>
      <c r="C129" s="137"/>
      <c r="D129" s="136"/>
    </row>
    <row r="130" spans="2:4" x14ac:dyDescent="0.25">
      <c r="B130" s="136"/>
      <c r="C130" s="135"/>
      <c r="D130" s="136"/>
    </row>
    <row r="131" spans="2:4" x14ac:dyDescent="0.25">
      <c r="B131" s="136"/>
      <c r="C131" s="136"/>
      <c r="D131" s="136"/>
    </row>
    <row r="132" spans="2:4" x14ac:dyDescent="0.25">
      <c r="B132" s="136"/>
      <c r="C132" s="135"/>
      <c r="D132" s="136"/>
    </row>
    <row r="133" spans="2:4" x14ac:dyDescent="0.25">
      <c r="B133" s="136"/>
      <c r="C133" s="136"/>
      <c r="D133" s="136"/>
    </row>
    <row r="134" spans="2:4" x14ac:dyDescent="0.25">
      <c r="B134" s="136"/>
      <c r="C134" s="136"/>
      <c r="D134" s="136"/>
    </row>
    <row r="135" spans="2:4" x14ac:dyDescent="0.25">
      <c r="B135" s="136"/>
      <c r="C135" s="136"/>
      <c r="D135" s="13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22" workbookViewId="0">
      <selection activeCell="D38" sqref="D38"/>
    </sheetView>
  </sheetViews>
  <sheetFormatPr defaultRowHeight="15" x14ac:dyDescent="0.25"/>
  <cols>
    <col min="1" max="1" width="7.28515625" customWidth="1"/>
    <col min="2" max="2" width="5.42578125" customWidth="1"/>
    <col min="3" max="3" width="39.140625" customWidth="1"/>
    <col min="4" max="4" width="12.28515625" customWidth="1"/>
    <col min="5" max="5" width="10.42578125" customWidth="1"/>
  </cols>
  <sheetData>
    <row r="1" spans="1:6" ht="18.75" x14ac:dyDescent="0.3">
      <c r="C1" s="155" t="s">
        <v>175</v>
      </c>
    </row>
    <row r="2" spans="1:6" ht="18.75" x14ac:dyDescent="0.3">
      <c r="C2" s="155" t="s">
        <v>176</v>
      </c>
    </row>
    <row r="3" spans="1:6" ht="18.75" x14ac:dyDescent="0.3">
      <c r="C3" s="155" t="s">
        <v>252</v>
      </c>
    </row>
    <row r="6" spans="1:6" x14ac:dyDescent="0.25">
      <c r="A6" s="8" t="s">
        <v>13</v>
      </c>
      <c r="B6" s="9" t="s">
        <v>2</v>
      </c>
      <c r="C6" s="9" t="s">
        <v>14</v>
      </c>
      <c r="D6" s="9" t="s">
        <v>15</v>
      </c>
      <c r="E6" s="9" t="s">
        <v>16</v>
      </c>
      <c r="F6" s="10" t="s">
        <v>17</v>
      </c>
    </row>
    <row r="7" spans="1:6" ht="30" x14ac:dyDescent="0.25">
      <c r="A7" s="8"/>
      <c r="B7" s="126" t="s">
        <v>18</v>
      </c>
      <c r="C7" s="113" t="s">
        <v>138</v>
      </c>
      <c r="D7" s="76">
        <v>9600</v>
      </c>
      <c r="E7" s="76">
        <v>9058.32</v>
      </c>
      <c r="F7" s="23">
        <f>SUM(E7*100/D7)</f>
        <v>94.357500000000002</v>
      </c>
    </row>
    <row r="8" spans="1:6" ht="30" x14ac:dyDescent="0.25">
      <c r="A8" s="8"/>
      <c r="B8" s="13" t="s">
        <v>19</v>
      </c>
      <c r="C8" s="113" t="s">
        <v>139</v>
      </c>
      <c r="D8" s="11">
        <v>2400</v>
      </c>
      <c r="E8" s="11">
        <v>2315.7800000000002</v>
      </c>
      <c r="F8" s="23">
        <f t="shared" ref="F8:F9" si="0">SUM(E8*100/D8)</f>
        <v>96.490833333333342</v>
      </c>
    </row>
    <row r="9" spans="1:6" x14ac:dyDescent="0.25">
      <c r="A9" s="12">
        <v>80101</v>
      </c>
      <c r="B9" s="13"/>
      <c r="C9" s="112" t="s">
        <v>21</v>
      </c>
      <c r="D9" s="14">
        <f>SUM(D7:D8)</f>
        <v>12000</v>
      </c>
      <c r="E9" s="14">
        <f>SUM(E7:E8)</f>
        <v>11374.1</v>
      </c>
      <c r="F9" s="25">
        <f t="shared" si="0"/>
        <v>94.784166666666664</v>
      </c>
    </row>
    <row r="10" spans="1:6" ht="30" x14ac:dyDescent="0.25">
      <c r="A10" s="12"/>
      <c r="B10" s="13" t="s">
        <v>169</v>
      </c>
      <c r="C10" s="113" t="s">
        <v>170</v>
      </c>
      <c r="D10" s="127"/>
      <c r="E10" s="127">
        <v>0</v>
      </c>
      <c r="F10" s="128"/>
    </row>
    <row r="11" spans="1:6" ht="30" x14ac:dyDescent="0.25">
      <c r="A11" s="12"/>
      <c r="B11" s="13" t="s">
        <v>20</v>
      </c>
      <c r="C11" s="113" t="s">
        <v>22</v>
      </c>
      <c r="D11" s="127">
        <v>64000</v>
      </c>
      <c r="E11" s="127">
        <v>62375.1</v>
      </c>
      <c r="F11" s="128">
        <f>E11*100/D11</f>
        <v>97.461093750000003</v>
      </c>
    </row>
    <row r="12" spans="1:6" x14ac:dyDescent="0.25">
      <c r="A12" s="8"/>
      <c r="B12" s="74" t="s">
        <v>18</v>
      </c>
      <c r="C12" s="113" t="s">
        <v>171</v>
      </c>
      <c r="D12" s="127"/>
      <c r="E12" s="127">
        <v>0</v>
      </c>
      <c r="F12" s="128"/>
    </row>
    <row r="13" spans="1:6" ht="15.75" thickBot="1" x14ac:dyDescent="0.3">
      <c r="A13" s="16">
        <v>80104</v>
      </c>
      <c r="B13" s="17"/>
      <c r="C13" s="16" t="s">
        <v>23</v>
      </c>
      <c r="D13" s="18">
        <f>SUM(D10:D12)</f>
        <v>64000</v>
      </c>
      <c r="E13" s="18">
        <f>SUM(E10:E12)</f>
        <v>62375.1</v>
      </c>
      <c r="F13" s="26">
        <f>SUM(E13*100/D13)</f>
        <v>97.461093750000003</v>
      </c>
    </row>
    <row r="14" spans="1:6" ht="16.5" thickBot="1" x14ac:dyDescent="0.3">
      <c r="A14" s="19"/>
      <c r="B14" s="20"/>
      <c r="C14" s="21" t="s">
        <v>24</v>
      </c>
      <c r="D14" s="22">
        <f>SUM(D13,D9)</f>
        <v>76000</v>
      </c>
      <c r="E14" s="22">
        <f>SUM(E13,E9)</f>
        <v>73749.2</v>
      </c>
      <c r="F14" s="24">
        <f>SUM(E14*100/D14)</f>
        <v>97.038421052631577</v>
      </c>
    </row>
    <row r="15" spans="1:6" x14ac:dyDescent="0.25">
      <c r="B15" s="7"/>
    </row>
    <row r="16" spans="1:6" x14ac:dyDescent="0.25">
      <c r="B16" s="7"/>
    </row>
    <row r="17" spans="2:6" x14ac:dyDescent="0.25">
      <c r="B17" s="7"/>
    </row>
    <row r="18" spans="2:6" x14ac:dyDescent="0.25">
      <c r="B18" s="7"/>
    </row>
    <row r="19" spans="2:6" x14ac:dyDescent="0.25">
      <c r="B19" s="7"/>
    </row>
    <row r="20" spans="2:6" x14ac:dyDescent="0.25">
      <c r="B20" s="7"/>
    </row>
    <row r="21" spans="2:6" x14ac:dyDescent="0.25">
      <c r="B21" s="7"/>
      <c r="C21" s="5" t="s">
        <v>253</v>
      </c>
      <c r="D21" s="5"/>
      <c r="E21" s="5"/>
      <c r="F21" s="5"/>
    </row>
    <row r="22" spans="2:6" x14ac:dyDescent="0.25">
      <c r="B22" s="7"/>
      <c r="C22" t="s">
        <v>25</v>
      </c>
    </row>
    <row r="23" spans="2:6" x14ac:dyDescent="0.25">
      <c r="B23" s="7"/>
    </row>
    <row r="24" spans="2:6" x14ac:dyDescent="0.25">
      <c r="B24" s="7"/>
    </row>
    <row r="25" spans="2:6" ht="30" x14ac:dyDescent="0.25">
      <c r="B25" s="6"/>
      <c r="C25" s="8"/>
      <c r="D25" s="15" t="s">
        <v>26</v>
      </c>
      <c r="E25" s="15" t="s">
        <v>115</v>
      </c>
      <c r="F25" s="8" t="s">
        <v>116</v>
      </c>
    </row>
    <row r="26" spans="2:6" x14ac:dyDescent="0.25">
      <c r="C26" s="8" t="s">
        <v>254</v>
      </c>
      <c r="D26" s="11">
        <v>4877.5</v>
      </c>
      <c r="E26" s="11"/>
      <c r="F26" s="11">
        <v>32</v>
      </c>
    </row>
    <row r="27" spans="2:6" x14ac:dyDescent="0.25">
      <c r="C27" s="8" t="s">
        <v>117</v>
      </c>
      <c r="D27" s="11">
        <v>0</v>
      </c>
      <c r="E27" s="11"/>
      <c r="F27" s="11"/>
    </row>
    <row r="28" spans="2:6" x14ac:dyDescent="0.25">
      <c r="C28" s="8" t="s">
        <v>27</v>
      </c>
      <c r="D28" s="11">
        <v>0</v>
      </c>
      <c r="E28" s="11"/>
      <c r="F28" s="11"/>
    </row>
    <row r="29" spans="2:6" x14ac:dyDescent="0.25">
      <c r="C29" s="12" t="s">
        <v>11</v>
      </c>
      <c r="D29" s="14">
        <f>SUM(D26:D28)</f>
        <v>4877.5</v>
      </c>
      <c r="E29" s="14">
        <f>SUM(E26:E28)</f>
        <v>0</v>
      </c>
      <c r="F29" s="14">
        <f>SUM(F26:F28)</f>
        <v>32</v>
      </c>
    </row>
    <row r="32" spans="2:6" x14ac:dyDescent="0.25">
      <c r="C32" t="s">
        <v>141</v>
      </c>
    </row>
    <row r="33" spans="3:5" x14ac:dyDescent="0.25">
      <c r="C33" t="s">
        <v>140</v>
      </c>
      <c r="D33" s="96">
        <v>702.1</v>
      </c>
    </row>
    <row r="34" spans="3:5" x14ac:dyDescent="0.25">
      <c r="C34" t="s">
        <v>187</v>
      </c>
      <c r="D34" s="96">
        <v>4175.3999999999996</v>
      </c>
      <c r="E34" t="s">
        <v>142</v>
      </c>
    </row>
    <row r="35" spans="3:5" x14ac:dyDescent="0.25">
      <c r="D35" s="96"/>
      <c r="E35" t="s">
        <v>255</v>
      </c>
    </row>
    <row r="39" spans="3:5" x14ac:dyDescent="0.25">
      <c r="E39" s="4"/>
    </row>
    <row r="40" spans="3:5" x14ac:dyDescent="0.25">
      <c r="E40" s="4"/>
    </row>
    <row r="41" spans="3:5" x14ac:dyDescent="0.25">
      <c r="E41" s="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13" workbookViewId="0">
      <selection activeCell="C37" sqref="C37"/>
    </sheetView>
  </sheetViews>
  <sheetFormatPr defaultRowHeight="15" x14ac:dyDescent="0.25"/>
  <cols>
    <col min="1" max="1" width="3.28515625" customWidth="1"/>
    <col min="2" max="2" width="50.42578125" customWidth="1"/>
    <col min="3" max="3" width="11.85546875" customWidth="1"/>
    <col min="4" max="4" width="10.140625" customWidth="1"/>
    <col min="5" max="5" width="11.28515625" customWidth="1"/>
  </cols>
  <sheetData>
    <row r="1" spans="1:5" ht="15.75" x14ac:dyDescent="0.25">
      <c r="B1" s="27" t="s">
        <v>174</v>
      </c>
      <c r="C1" s="27"/>
    </row>
    <row r="2" spans="1:5" ht="15.75" x14ac:dyDescent="0.25">
      <c r="B2" s="125" t="s">
        <v>173</v>
      </c>
      <c r="C2" s="27"/>
    </row>
    <row r="3" spans="1:5" ht="15.75" x14ac:dyDescent="0.25">
      <c r="B3" s="125"/>
      <c r="C3" s="27"/>
    </row>
    <row r="4" spans="1:5" ht="15.75" x14ac:dyDescent="0.25">
      <c r="B4" s="27" t="s">
        <v>256</v>
      </c>
      <c r="C4" s="27"/>
    </row>
    <row r="5" spans="1:5" ht="15.75" x14ac:dyDescent="0.25">
      <c r="B5" s="27"/>
      <c r="C5" s="27"/>
    </row>
    <row r="6" spans="1:5" x14ac:dyDescent="0.25">
      <c r="A6" s="28" t="s">
        <v>29</v>
      </c>
      <c r="B6" s="28"/>
      <c r="C6" s="29">
        <v>80148</v>
      </c>
      <c r="D6" s="30">
        <v>85495</v>
      </c>
      <c r="E6" s="231" t="s">
        <v>11</v>
      </c>
    </row>
    <row r="7" spans="1:5" ht="26.25" x14ac:dyDescent="0.25">
      <c r="A7" s="28"/>
      <c r="B7" s="28"/>
      <c r="C7" s="115" t="s">
        <v>30</v>
      </c>
      <c r="D7" s="115" t="s">
        <v>31</v>
      </c>
      <c r="E7" s="232"/>
    </row>
    <row r="8" spans="1:5" x14ac:dyDescent="0.25">
      <c r="A8" s="8">
        <v>1</v>
      </c>
      <c r="B8" s="8" t="s">
        <v>257</v>
      </c>
      <c r="C8" s="11">
        <v>33.18</v>
      </c>
      <c r="D8" s="11"/>
      <c r="E8" s="11">
        <f>SUM(C8:D8)</f>
        <v>33.18</v>
      </c>
    </row>
    <row r="9" spans="1:5" x14ac:dyDescent="0.25">
      <c r="A9" s="8">
        <v>2</v>
      </c>
      <c r="B9" s="8" t="s">
        <v>80</v>
      </c>
      <c r="C9" s="11">
        <v>467259.19</v>
      </c>
      <c r="D9" s="11"/>
      <c r="E9" s="11">
        <f>SUM(C9:D9)</f>
        <v>467259.19</v>
      </c>
    </row>
    <row r="10" spans="1:5" x14ac:dyDescent="0.25">
      <c r="A10" s="8">
        <v>3</v>
      </c>
      <c r="B10" s="8" t="s">
        <v>81</v>
      </c>
      <c r="C10" s="11"/>
      <c r="D10" s="11"/>
      <c r="E10" s="11">
        <f>SUM(C10:D10)</f>
        <v>0</v>
      </c>
    </row>
    <row r="11" spans="1:5" x14ac:dyDescent="0.25">
      <c r="A11" s="8">
        <v>4</v>
      </c>
      <c r="B11" s="8" t="s">
        <v>32</v>
      </c>
      <c r="C11" s="11">
        <v>1077.79</v>
      </c>
      <c r="D11" s="11"/>
      <c r="E11" s="11">
        <f>SUM(C11:D11)</f>
        <v>1077.79</v>
      </c>
    </row>
    <row r="12" spans="1:5" x14ac:dyDescent="0.25">
      <c r="A12" s="8">
        <v>5</v>
      </c>
      <c r="B12" s="31" t="s">
        <v>33</v>
      </c>
      <c r="C12" s="32">
        <f>SUM(C8:C11)</f>
        <v>468370.16</v>
      </c>
      <c r="D12" s="32">
        <f>SUM(D8:D11)</f>
        <v>0</v>
      </c>
      <c r="E12" s="32">
        <f>SUM(E8:E11)</f>
        <v>468370.16</v>
      </c>
    </row>
    <row r="13" spans="1:5" x14ac:dyDescent="0.25">
      <c r="A13" s="8"/>
      <c r="B13" s="8"/>
      <c r="C13" s="11"/>
      <c r="D13" s="11"/>
      <c r="E13" s="11"/>
    </row>
    <row r="14" spans="1:5" x14ac:dyDescent="0.25">
      <c r="A14" s="8">
        <v>6</v>
      </c>
      <c r="B14" s="8" t="s">
        <v>34</v>
      </c>
      <c r="C14" s="11">
        <v>467160.81</v>
      </c>
      <c r="D14" s="11"/>
      <c r="E14" s="11">
        <f>SUM(C14:D14)</f>
        <v>467160.81</v>
      </c>
    </row>
    <row r="15" spans="1:5" x14ac:dyDescent="0.25">
      <c r="A15" s="8">
        <v>7</v>
      </c>
      <c r="B15" s="8" t="s">
        <v>35</v>
      </c>
      <c r="C15" s="11">
        <v>1040</v>
      </c>
      <c r="D15" s="11"/>
      <c r="E15" s="11">
        <f>SUM(C15:D15)</f>
        <v>1040</v>
      </c>
    </row>
    <row r="16" spans="1:5" x14ac:dyDescent="0.25">
      <c r="A16" s="8">
        <v>8</v>
      </c>
      <c r="B16" s="8" t="s">
        <v>260</v>
      </c>
      <c r="C16" s="11">
        <v>24.99</v>
      </c>
      <c r="D16" s="11"/>
      <c r="E16" s="11">
        <f t="shared" ref="E16:E17" si="0">SUM(C16:D16)</f>
        <v>24.99</v>
      </c>
    </row>
    <row r="17" spans="1:5" x14ac:dyDescent="0.25">
      <c r="A17" s="8">
        <v>9</v>
      </c>
      <c r="B17" s="8" t="s">
        <v>258</v>
      </c>
      <c r="C17" s="11">
        <v>33.18</v>
      </c>
      <c r="D17" s="11"/>
      <c r="E17" s="11">
        <f t="shared" si="0"/>
        <v>33.18</v>
      </c>
    </row>
    <row r="18" spans="1:5" x14ac:dyDescent="0.25">
      <c r="A18" s="8">
        <v>10</v>
      </c>
      <c r="B18" s="31" t="s">
        <v>36</v>
      </c>
      <c r="C18" s="32">
        <f>SUM(C13:C17)</f>
        <v>468258.98</v>
      </c>
      <c r="D18" s="32">
        <f>SUM(D14:D17)</f>
        <v>0</v>
      </c>
      <c r="E18" s="32">
        <f>SUM(E14:E17)</f>
        <v>468258.98</v>
      </c>
    </row>
    <row r="19" spans="1:5" x14ac:dyDescent="0.25">
      <c r="A19" s="8"/>
      <c r="B19" s="33"/>
      <c r="C19" s="34"/>
      <c r="D19" s="34"/>
      <c r="E19" s="34"/>
    </row>
    <row r="20" spans="1:5" x14ac:dyDescent="0.25">
      <c r="A20" s="8">
        <v>11</v>
      </c>
      <c r="B20" s="35" t="s">
        <v>259</v>
      </c>
      <c r="C20" s="36">
        <f>SUM(C12-C18)</f>
        <v>111.17999999999302</v>
      </c>
      <c r="D20" s="36">
        <f>SUM(D12-D18)</f>
        <v>0</v>
      </c>
      <c r="E20" s="36">
        <f>SUM(E12-E18)</f>
        <v>111.17999999999302</v>
      </c>
    </row>
    <row r="21" spans="1:5" x14ac:dyDescent="0.25">
      <c r="A21" s="95"/>
      <c r="B21" s="100"/>
      <c r="C21" s="101"/>
      <c r="D21" s="101"/>
      <c r="E21" s="101"/>
    </row>
    <row r="22" spans="1:5" x14ac:dyDescent="0.25">
      <c r="A22" s="95"/>
      <c r="B22" s="100"/>
      <c r="C22" s="101"/>
      <c r="D22" s="101"/>
      <c r="E22" s="101"/>
    </row>
    <row r="23" spans="1:5" x14ac:dyDescent="0.25">
      <c r="A23" s="95"/>
      <c r="B23" s="100"/>
      <c r="C23" s="101"/>
      <c r="D23" s="101"/>
      <c r="E23" s="101"/>
    </row>
    <row r="25" spans="1:5" x14ac:dyDescent="0.25">
      <c r="B25" s="78" t="s">
        <v>143</v>
      </c>
      <c r="C25" s="3">
        <f>SUM(C26:C29)</f>
        <v>1064.3400000000001</v>
      </c>
      <c r="E25" s="4"/>
    </row>
    <row r="26" spans="1:5" x14ac:dyDescent="0.25">
      <c r="B26" s="37" t="s">
        <v>159</v>
      </c>
      <c r="C26" s="38">
        <v>110.5</v>
      </c>
      <c r="E26" s="4"/>
    </row>
    <row r="27" spans="1:5" x14ac:dyDescent="0.25">
      <c r="B27" s="37" t="s">
        <v>160</v>
      </c>
      <c r="C27" s="38">
        <v>933.84</v>
      </c>
      <c r="E27" s="4"/>
    </row>
    <row r="28" spans="1:5" x14ac:dyDescent="0.25">
      <c r="B28" s="37" t="s">
        <v>161</v>
      </c>
      <c r="C28" s="38">
        <v>20</v>
      </c>
      <c r="E28" s="4"/>
    </row>
    <row r="29" spans="1:5" x14ac:dyDescent="0.25">
      <c r="B29" s="37" t="s">
        <v>162</v>
      </c>
      <c r="C29" s="38">
        <v>0</v>
      </c>
      <c r="E29" s="4"/>
    </row>
    <row r="30" spans="1:5" x14ac:dyDescent="0.25">
      <c r="B30" s="37"/>
      <c r="C30" s="38"/>
      <c r="E30" s="4"/>
    </row>
    <row r="31" spans="1:5" x14ac:dyDescent="0.25">
      <c r="B31" s="78" t="s">
        <v>144</v>
      </c>
      <c r="C31" s="97">
        <f>SUM(C32:C34)</f>
        <v>22015.5</v>
      </c>
      <c r="E31" s="4"/>
    </row>
    <row r="32" spans="1:5" x14ac:dyDescent="0.25">
      <c r="B32" s="37" t="s">
        <v>163</v>
      </c>
      <c r="C32" s="38">
        <v>19492.5</v>
      </c>
    </row>
    <row r="33" spans="2:3" x14ac:dyDescent="0.25">
      <c r="B33" s="98" t="s">
        <v>164</v>
      </c>
      <c r="C33" s="99">
        <v>2523</v>
      </c>
    </row>
    <row r="34" spans="2:3" x14ac:dyDescent="0.25">
      <c r="B34" s="37" t="s">
        <v>168</v>
      </c>
      <c r="C34" s="38">
        <v>0</v>
      </c>
    </row>
  </sheetData>
  <mergeCells count="1">
    <mergeCell ref="E6:E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"/>
  <sheetViews>
    <sheetView workbookViewId="0">
      <selection activeCell="C10" sqref="C10"/>
    </sheetView>
  </sheetViews>
  <sheetFormatPr defaultRowHeight="15" x14ac:dyDescent="0.25"/>
  <cols>
    <col min="1" max="1" width="32.140625" customWidth="1"/>
    <col min="2" max="4" width="16.7109375" customWidth="1"/>
  </cols>
  <sheetData>
    <row r="1" spans="1:4" ht="18.75" x14ac:dyDescent="0.3">
      <c r="A1" s="153" t="s">
        <v>52</v>
      </c>
      <c r="B1" s="138"/>
      <c r="C1" s="138"/>
      <c r="D1" s="136"/>
    </row>
    <row r="2" spans="1:4" x14ac:dyDescent="0.25">
      <c r="A2" s="138"/>
      <c r="B2" s="138"/>
      <c r="C2" s="138"/>
      <c r="D2" s="136"/>
    </row>
    <row r="3" spans="1:4" x14ac:dyDescent="0.25">
      <c r="A3" s="146" t="s">
        <v>211</v>
      </c>
      <c r="B3" s="146"/>
      <c r="C3" s="140"/>
      <c r="D3" s="136"/>
    </row>
    <row r="4" spans="1:4" x14ac:dyDescent="0.25">
      <c r="A4" s="138"/>
      <c r="B4" s="138"/>
      <c r="C4" s="138"/>
      <c r="D4" s="136"/>
    </row>
    <row r="5" spans="1:4" ht="15.75" x14ac:dyDescent="0.25">
      <c r="A5" s="154" t="s">
        <v>148</v>
      </c>
      <c r="B5" s="142" t="s">
        <v>37</v>
      </c>
      <c r="C5" s="138" t="s">
        <v>271</v>
      </c>
      <c r="D5" s="136"/>
    </row>
    <row r="6" spans="1:4" x14ac:dyDescent="0.25">
      <c r="A6" s="142" t="s">
        <v>38</v>
      </c>
      <c r="B6" s="229">
        <v>26.19</v>
      </c>
      <c r="C6" s="138"/>
      <c r="D6" s="136"/>
    </row>
    <row r="7" spans="1:4" x14ac:dyDescent="0.25">
      <c r="A7" s="142" t="s">
        <v>39</v>
      </c>
      <c r="B7" s="229">
        <v>23.27</v>
      </c>
      <c r="C7" s="138"/>
      <c r="D7" s="136"/>
    </row>
    <row r="8" spans="1:4" ht="30" x14ac:dyDescent="0.25">
      <c r="A8" s="143" t="s">
        <v>210</v>
      </c>
      <c r="B8" s="229">
        <v>22.62</v>
      </c>
      <c r="C8" s="138"/>
      <c r="D8" s="136"/>
    </row>
    <row r="9" spans="1:4" x14ac:dyDescent="0.25">
      <c r="A9" s="142"/>
      <c r="B9" s="229"/>
      <c r="C9" s="138"/>
      <c r="D9" s="136"/>
    </row>
    <row r="10" spans="1:4" ht="15.75" x14ac:dyDescent="0.25">
      <c r="A10" s="144" t="s">
        <v>40</v>
      </c>
      <c r="B10" s="230">
        <f>SUM(B6:B9)</f>
        <v>72.08</v>
      </c>
      <c r="C10" s="138"/>
      <c r="D10" s="136"/>
    </row>
    <row r="11" spans="1:4" x14ac:dyDescent="0.25">
      <c r="A11" s="136"/>
      <c r="B11" s="136"/>
      <c r="C11" s="136"/>
      <c r="D11" s="136"/>
    </row>
    <row r="12" spans="1:4" x14ac:dyDescent="0.25">
      <c r="A12" s="136"/>
      <c r="B12" s="136"/>
      <c r="C12" s="136"/>
      <c r="D12" s="136"/>
    </row>
    <row r="13" spans="1:4" ht="15.75" x14ac:dyDescent="0.25">
      <c r="A13" s="141" t="s">
        <v>41</v>
      </c>
      <c r="B13" s="142" t="s">
        <v>37</v>
      </c>
      <c r="C13" s="138" t="s">
        <v>272</v>
      </c>
      <c r="D13" s="138"/>
    </row>
    <row r="14" spans="1:4" x14ac:dyDescent="0.25">
      <c r="A14" s="142"/>
      <c r="B14" s="133"/>
      <c r="C14" s="138"/>
      <c r="D14" s="138"/>
    </row>
    <row r="15" spans="1:4" x14ac:dyDescent="0.25">
      <c r="A15" s="142" t="s">
        <v>42</v>
      </c>
      <c r="B15" s="133">
        <v>0.5</v>
      </c>
      <c r="C15" s="138"/>
      <c r="D15" s="138"/>
    </row>
    <row r="16" spans="1:4" x14ac:dyDescent="0.25">
      <c r="A16" s="143" t="s">
        <v>273</v>
      </c>
      <c r="B16" s="133">
        <v>1.5</v>
      </c>
      <c r="C16" s="138"/>
      <c r="D16" s="138"/>
    </row>
    <row r="17" spans="1:4" ht="30" x14ac:dyDescent="0.25">
      <c r="A17" s="143" t="s">
        <v>274</v>
      </c>
      <c r="B17" s="133">
        <v>1</v>
      </c>
      <c r="C17" s="138"/>
      <c r="D17" s="138"/>
    </row>
    <row r="18" spans="1:4" x14ac:dyDescent="0.25">
      <c r="A18" s="142" t="s">
        <v>43</v>
      </c>
      <c r="B18" s="133">
        <v>1.25</v>
      </c>
      <c r="C18" s="138"/>
      <c r="D18" s="138"/>
    </row>
    <row r="19" spans="1:4" x14ac:dyDescent="0.25">
      <c r="A19" s="142" t="s">
        <v>44</v>
      </c>
      <c r="B19" s="133">
        <v>4</v>
      </c>
      <c r="C19" s="138"/>
      <c r="D19" s="138"/>
    </row>
    <row r="20" spans="1:4" x14ac:dyDescent="0.25">
      <c r="A20" s="142" t="s">
        <v>45</v>
      </c>
      <c r="B20" s="133">
        <v>3.5</v>
      </c>
      <c r="C20" s="138"/>
      <c r="D20" s="138"/>
    </row>
    <row r="21" spans="1:4" x14ac:dyDescent="0.25">
      <c r="A21" s="142" t="s">
        <v>46</v>
      </c>
      <c r="B21" s="133">
        <v>3</v>
      </c>
      <c r="C21" s="138"/>
      <c r="D21" s="138"/>
    </row>
    <row r="22" spans="1:4" ht="15.75" x14ac:dyDescent="0.25">
      <c r="A22" s="144" t="s">
        <v>40</v>
      </c>
      <c r="B22" s="145">
        <f>SUM(B14:B21)</f>
        <v>14.75</v>
      </c>
      <c r="C22" s="138"/>
      <c r="D22" s="138"/>
    </row>
    <row r="23" spans="1:4" x14ac:dyDescent="0.25">
      <c r="A23" s="138"/>
      <c r="B23" s="138"/>
      <c r="C23" s="138"/>
      <c r="D23" s="138"/>
    </row>
    <row r="24" spans="1:4" x14ac:dyDescent="0.25">
      <c r="A24" s="138"/>
      <c r="B24" s="138"/>
      <c r="C24" s="138"/>
      <c r="D24" s="138"/>
    </row>
    <row r="25" spans="1:4" x14ac:dyDescent="0.25">
      <c r="A25" s="146" t="s">
        <v>267</v>
      </c>
      <c r="B25" s="146"/>
      <c r="C25" s="138"/>
      <c r="D25" s="138"/>
    </row>
    <row r="26" spans="1:4" x14ac:dyDescent="0.25">
      <c r="A26" s="138"/>
      <c r="B26" s="138"/>
      <c r="C26" s="138"/>
      <c r="D26" s="138"/>
    </row>
    <row r="27" spans="1:4" x14ac:dyDescent="0.25">
      <c r="A27" s="142"/>
      <c r="B27" s="147" t="s">
        <v>47</v>
      </c>
      <c r="C27" s="147" t="s">
        <v>48</v>
      </c>
      <c r="D27" s="147" t="s">
        <v>49</v>
      </c>
    </row>
    <row r="28" spans="1:4" x14ac:dyDescent="0.25">
      <c r="A28" s="142"/>
      <c r="B28" s="147"/>
      <c r="C28" s="147"/>
      <c r="D28" s="147"/>
    </row>
    <row r="29" spans="1:4" ht="30" x14ac:dyDescent="0.25">
      <c r="A29" s="142" t="s">
        <v>50</v>
      </c>
      <c r="B29" s="148" t="s">
        <v>268</v>
      </c>
      <c r="C29" s="147">
        <v>6</v>
      </c>
      <c r="D29" s="149">
        <v>22.83</v>
      </c>
    </row>
    <row r="30" spans="1:4" ht="30" x14ac:dyDescent="0.25">
      <c r="A30" s="142" t="s">
        <v>51</v>
      </c>
      <c r="B30" s="148" t="s">
        <v>269</v>
      </c>
      <c r="C30" s="147">
        <v>27</v>
      </c>
      <c r="D30" s="149">
        <v>20.78</v>
      </c>
    </row>
    <row r="31" spans="1:4" x14ac:dyDescent="0.25">
      <c r="A31" s="142"/>
      <c r="B31" s="147"/>
      <c r="C31" s="147"/>
      <c r="D31" s="149"/>
    </row>
    <row r="32" spans="1:4" x14ac:dyDescent="0.25">
      <c r="A32" s="142"/>
      <c r="B32" s="147"/>
      <c r="C32" s="147"/>
      <c r="D32" s="149"/>
    </row>
    <row r="33" spans="1:4" ht="30" x14ac:dyDescent="0.25">
      <c r="A33" s="144" t="s">
        <v>11</v>
      </c>
      <c r="B33" s="150" t="s">
        <v>270</v>
      </c>
      <c r="C33" s="151">
        <f>SUM(C29:C31)</f>
        <v>33</v>
      </c>
      <c r="D33" s="152">
        <v>21.15</v>
      </c>
    </row>
    <row r="34" spans="1:4" x14ac:dyDescent="0.25">
      <c r="A34" s="138"/>
      <c r="B34" s="138"/>
      <c r="C34" s="138"/>
      <c r="D34" s="138"/>
    </row>
    <row r="35" spans="1:4" x14ac:dyDescent="0.25">
      <c r="A35" s="138"/>
      <c r="B35" s="138"/>
      <c r="C35" s="138"/>
      <c r="D35" s="138"/>
    </row>
    <row r="36" spans="1:4" x14ac:dyDescent="0.25">
      <c r="A36" s="138"/>
      <c r="B36" s="138"/>
      <c r="C36" s="138"/>
      <c r="D36" s="138"/>
    </row>
    <row r="37" spans="1:4" x14ac:dyDescent="0.25">
      <c r="A37" s="138"/>
      <c r="B37" s="138"/>
      <c r="C37" s="138"/>
      <c r="D37" s="138"/>
    </row>
    <row r="38" spans="1:4" x14ac:dyDescent="0.25">
      <c r="A38" s="138"/>
      <c r="B38" s="138"/>
      <c r="C38" s="138"/>
      <c r="D38" s="138"/>
    </row>
    <row r="39" spans="1:4" x14ac:dyDescent="0.25">
      <c r="A39" s="138"/>
      <c r="B39" s="138"/>
      <c r="C39" s="138"/>
      <c r="D39" s="138"/>
    </row>
    <row r="40" spans="1:4" x14ac:dyDescent="0.25">
      <c r="A40" s="138"/>
      <c r="B40" s="138"/>
      <c r="C40" s="138"/>
      <c r="D40" s="138"/>
    </row>
    <row r="41" spans="1:4" x14ac:dyDescent="0.25">
      <c r="A41" s="138"/>
      <c r="B41" s="138"/>
      <c r="C41" s="138"/>
      <c r="D41" s="138"/>
    </row>
    <row r="42" spans="1:4" x14ac:dyDescent="0.25">
      <c r="A42" s="138"/>
      <c r="B42" s="138"/>
      <c r="C42" s="138"/>
      <c r="D42" s="138"/>
    </row>
    <row r="43" spans="1:4" x14ac:dyDescent="0.25">
      <c r="A43" s="138"/>
      <c r="B43" s="138"/>
      <c r="C43" s="138"/>
      <c r="D43" s="138"/>
    </row>
    <row r="44" spans="1:4" x14ac:dyDescent="0.25">
      <c r="A44" s="138"/>
      <c r="B44" s="138"/>
      <c r="C44" s="138"/>
      <c r="D44" s="138"/>
    </row>
    <row r="45" spans="1:4" x14ac:dyDescent="0.25">
      <c r="A45" s="138"/>
      <c r="B45" s="138"/>
      <c r="C45" s="138"/>
      <c r="D45" s="138"/>
    </row>
    <row r="46" spans="1:4" x14ac:dyDescent="0.25">
      <c r="A46" s="138"/>
      <c r="B46" s="138"/>
      <c r="C46" s="138"/>
      <c r="D46" s="138"/>
    </row>
    <row r="47" spans="1:4" x14ac:dyDescent="0.25">
      <c r="A47" s="138"/>
      <c r="B47" s="138"/>
      <c r="C47" s="138"/>
      <c r="D47" s="138"/>
    </row>
    <row r="48" spans="1:4" x14ac:dyDescent="0.25">
      <c r="A48" s="138"/>
      <c r="B48" s="138"/>
      <c r="C48" s="138"/>
      <c r="D48" s="138"/>
    </row>
    <row r="49" spans="1:4" x14ac:dyDescent="0.25">
      <c r="A49" s="138"/>
      <c r="B49" s="138"/>
      <c r="C49" s="138"/>
      <c r="D49" s="138"/>
    </row>
    <row r="50" spans="1:4" x14ac:dyDescent="0.25">
      <c r="A50" s="138"/>
      <c r="B50" s="138"/>
      <c r="C50" s="138"/>
      <c r="D50" s="138"/>
    </row>
    <row r="51" spans="1:4" x14ac:dyDescent="0.25">
      <c r="A51" s="138"/>
      <c r="B51" s="138"/>
      <c r="C51" s="138"/>
      <c r="D51" s="138"/>
    </row>
    <row r="52" spans="1:4" x14ac:dyDescent="0.25">
      <c r="A52" s="138"/>
      <c r="B52" s="138"/>
      <c r="C52" s="138"/>
      <c r="D52" s="138"/>
    </row>
    <row r="53" spans="1:4" x14ac:dyDescent="0.25">
      <c r="A53" s="138"/>
      <c r="B53" s="138"/>
      <c r="C53" s="138"/>
      <c r="D53" s="138"/>
    </row>
    <row r="54" spans="1:4" x14ac:dyDescent="0.25">
      <c r="A54" s="136"/>
      <c r="B54" s="136"/>
      <c r="C54" s="136"/>
      <c r="D54" s="136"/>
    </row>
    <row r="55" spans="1:4" x14ac:dyDescent="0.25">
      <c r="A55" s="136"/>
      <c r="B55" s="136"/>
      <c r="C55" s="136"/>
      <c r="D55" s="136"/>
    </row>
    <row r="56" spans="1:4" x14ac:dyDescent="0.25">
      <c r="A56" s="136"/>
      <c r="B56" s="136"/>
      <c r="C56" s="136"/>
      <c r="D56" s="136"/>
    </row>
    <row r="57" spans="1:4" x14ac:dyDescent="0.25">
      <c r="A57" s="136"/>
      <c r="B57" s="136"/>
      <c r="C57" s="136"/>
      <c r="D57" s="136"/>
    </row>
    <row r="58" spans="1:4" x14ac:dyDescent="0.25">
      <c r="A58" s="136"/>
      <c r="B58" s="136"/>
      <c r="C58" s="136"/>
      <c r="D58" s="136"/>
    </row>
    <row r="59" spans="1:4" x14ac:dyDescent="0.25">
      <c r="A59" s="136"/>
      <c r="B59" s="136"/>
      <c r="C59" s="136"/>
      <c r="D59" s="136"/>
    </row>
    <row r="60" spans="1:4" x14ac:dyDescent="0.25">
      <c r="A60" s="136"/>
      <c r="B60" s="136"/>
      <c r="C60" s="136"/>
      <c r="D60" s="136"/>
    </row>
    <row r="61" spans="1:4" x14ac:dyDescent="0.25">
      <c r="A61" s="136"/>
      <c r="B61" s="136"/>
      <c r="C61" s="136"/>
      <c r="D61" s="136"/>
    </row>
    <row r="62" spans="1:4" x14ac:dyDescent="0.25">
      <c r="A62" s="136"/>
      <c r="B62" s="136"/>
      <c r="C62" s="136"/>
      <c r="D62" s="136"/>
    </row>
    <row r="63" spans="1:4" x14ac:dyDescent="0.25">
      <c r="A63" s="136"/>
      <c r="B63" s="136"/>
      <c r="C63" s="136"/>
      <c r="D63" s="136"/>
    </row>
    <row r="64" spans="1:4" x14ac:dyDescent="0.25">
      <c r="A64" s="136"/>
      <c r="B64" s="136"/>
      <c r="C64" s="136"/>
      <c r="D64" s="136"/>
    </row>
    <row r="65" spans="1:4" x14ac:dyDescent="0.25">
      <c r="A65" s="136"/>
      <c r="B65" s="136"/>
      <c r="C65" s="136"/>
      <c r="D65" s="136"/>
    </row>
    <row r="66" spans="1:4" x14ac:dyDescent="0.25">
      <c r="A66" s="136"/>
      <c r="B66" s="136"/>
      <c r="C66" s="136"/>
      <c r="D66" s="136"/>
    </row>
    <row r="67" spans="1:4" x14ac:dyDescent="0.25">
      <c r="A67" s="136"/>
      <c r="B67" s="136"/>
      <c r="C67" s="136"/>
      <c r="D67" s="136"/>
    </row>
    <row r="68" spans="1:4" x14ac:dyDescent="0.25">
      <c r="A68" s="136"/>
      <c r="B68" s="136"/>
      <c r="C68" s="136"/>
      <c r="D68" s="136"/>
    </row>
    <row r="69" spans="1:4" x14ac:dyDescent="0.25">
      <c r="A69" s="136"/>
      <c r="B69" s="136"/>
      <c r="C69" s="136"/>
      <c r="D69" s="136"/>
    </row>
    <row r="70" spans="1:4" x14ac:dyDescent="0.25">
      <c r="A70" s="136"/>
      <c r="B70" s="136"/>
      <c r="C70" s="136"/>
      <c r="D70" s="136"/>
    </row>
    <row r="71" spans="1:4" x14ac:dyDescent="0.25">
      <c r="A71" s="136"/>
      <c r="B71" s="136"/>
      <c r="C71" s="136"/>
      <c r="D71" s="136"/>
    </row>
    <row r="72" spans="1:4" x14ac:dyDescent="0.25">
      <c r="A72" s="136"/>
      <c r="B72" s="136"/>
      <c r="C72" s="136"/>
      <c r="D72" s="136"/>
    </row>
    <row r="73" spans="1:4" x14ac:dyDescent="0.25">
      <c r="A73" s="136"/>
      <c r="B73" s="136"/>
      <c r="C73" s="136"/>
      <c r="D73" s="136"/>
    </row>
    <row r="74" spans="1:4" x14ac:dyDescent="0.25">
      <c r="A74" s="136"/>
      <c r="B74" s="136"/>
      <c r="C74" s="136"/>
      <c r="D74" s="136"/>
    </row>
    <row r="75" spans="1:4" x14ac:dyDescent="0.25">
      <c r="A75" s="136"/>
      <c r="B75" s="136"/>
      <c r="C75" s="136"/>
      <c r="D75" s="136"/>
    </row>
    <row r="76" spans="1:4" x14ac:dyDescent="0.25">
      <c r="A76" s="136"/>
      <c r="B76" s="136"/>
      <c r="C76" s="136"/>
      <c r="D76" s="13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154"/>
  <sheetViews>
    <sheetView topLeftCell="A7" workbookViewId="0">
      <selection activeCell="F148" sqref="F148"/>
    </sheetView>
  </sheetViews>
  <sheetFormatPr defaultRowHeight="15" x14ac:dyDescent="0.25"/>
  <cols>
    <col min="1" max="1" width="4.85546875" customWidth="1"/>
    <col min="2" max="2" width="8.28515625" customWidth="1"/>
    <col min="3" max="3" width="5.140625" customWidth="1"/>
    <col min="4" max="4" width="38.28515625" customWidth="1"/>
    <col min="5" max="5" width="12.85546875" customWidth="1"/>
    <col min="6" max="6" width="11.7109375" customWidth="1"/>
    <col min="7" max="7" width="6.28515625" customWidth="1"/>
  </cols>
  <sheetData>
    <row r="1" spans="1:7" ht="15.75" x14ac:dyDescent="0.25">
      <c r="D1" s="139" t="s">
        <v>158</v>
      </c>
    </row>
    <row r="2" spans="1:7" ht="15.75" x14ac:dyDescent="0.25">
      <c r="D2" s="139" t="s">
        <v>157</v>
      </c>
    </row>
    <row r="3" spans="1:7" ht="15.75" x14ac:dyDescent="0.25">
      <c r="D3" s="139" t="s">
        <v>261</v>
      </c>
    </row>
    <row r="4" spans="1:7" x14ac:dyDescent="0.25">
      <c r="D4" s="2"/>
    </row>
    <row r="5" spans="1:7" x14ac:dyDescent="0.25">
      <c r="D5" s="2"/>
    </row>
    <row r="6" spans="1:7" ht="18.75" x14ac:dyDescent="0.3">
      <c r="C6" s="40" t="s">
        <v>1</v>
      </c>
      <c r="D6" s="1"/>
    </row>
    <row r="7" spans="1:7" x14ac:dyDescent="0.25">
      <c r="A7" s="44" t="s">
        <v>68</v>
      </c>
      <c r="B7" s="8" t="s">
        <v>53</v>
      </c>
      <c r="C7" s="8" t="s">
        <v>2</v>
      </c>
      <c r="D7" s="8" t="s">
        <v>54</v>
      </c>
      <c r="E7" s="8" t="s">
        <v>55</v>
      </c>
      <c r="F7" s="8" t="s">
        <v>16</v>
      </c>
      <c r="G7" s="8" t="s">
        <v>17</v>
      </c>
    </row>
    <row r="8" spans="1:7" x14ac:dyDescent="0.25">
      <c r="A8" s="44"/>
      <c r="B8" s="61"/>
      <c r="C8" s="8">
        <v>4210</v>
      </c>
      <c r="D8" s="15" t="s">
        <v>59</v>
      </c>
      <c r="E8" s="11">
        <v>1000</v>
      </c>
      <c r="F8" s="11">
        <v>0</v>
      </c>
      <c r="G8" s="43">
        <f t="shared" ref="G8:G9" si="0">SUM(F8*100/E8)</f>
        <v>0</v>
      </c>
    </row>
    <row r="9" spans="1:7" x14ac:dyDescent="0.25">
      <c r="A9" s="45"/>
      <c r="B9" s="61"/>
      <c r="C9" s="8">
        <v>4300</v>
      </c>
      <c r="D9" s="15" t="s">
        <v>6</v>
      </c>
      <c r="E9" s="11">
        <v>1000</v>
      </c>
      <c r="F9" s="11">
        <v>0</v>
      </c>
      <c r="G9" s="43">
        <f t="shared" si="0"/>
        <v>0</v>
      </c>
    </row>
    <row r="10" spans="1:7" x14ac:dyDescent="0.25">
      <c r="A10" s="41"/>
      <c r="B10" s="51">
        <v>75421</v>
      </c>
      <c r="C10" s="51"/>
      <c r="D10" s="52" t="s">
        <v>156</v>
      </c>
      <c r="E10" s="54">
        <f>SUM(E8:E9)</f>
        <v>2000</v>
      </c>
      <c r="F10" s="54">
        <f>SUM(F8:F9)</f>
        <v>0</v>
      </c>
      <c r="G10" s="55">
        <f>SUM(F10*100/E10)</f>
        <v>0</v>
      </c>
    </row>
    <row r="11" spans="1:7" ht="30" x14ac:dyDescent="0.25">
      <c r="A11" s="120">
        <v>754</v>
      </c>
      <c r="B11" s="57"/>
      <c r="C11" s="57"/>
      <c r="D11" s="70" t="s">
        <v>155</v>
      </c>
      <c r="E11" s="116">
        <f>SUM(E10)</f>
        <v>2000</v>
      </c>
      <c r="F11" s="116">
        <f>SUM(F10)</f>
        <v>0</v>
      </c>
      <c r="G11" s="116">
        <f>SUM(G10)</f>
        <v>0</v>
      </c>
    </row>
    <row r="12" spans="1:7" ht="30" x14ac:dyDescent="0.25">
      <c r="A12" s="44"/>
      <c r="B12" s="44"/>
      <c r="C12" s="8">
        <v>3020</v>
      </c>
      <c r="D12" s="42" t="s">
        <v>145</v>
      </c>
      <c r="E12" s="43">
        <v>252682</v>
      </c>
      <c r="F12" s="43">
        <v>245148.31</v>
      </c>
      <c r="G12" s="43">
        <f>SUM(F12*100/E12)</f>
        <v>97.0185094308261</v>
      </c>
    </row>
    <row r="13" spans="1:7" ht="30" x14ac:dyDescent="0.25">
      <c r="A13" s="45"/>
      <c r="B13" s="45"/>
      <c r="C13" s="8">
        <v>3040</v>
      </c>
      <c r="D13" s="175" t="s">
        <v>262</v>
      </c>
      <c r="E13" s="43">
        <v>56250</v>
      </c>
      <c r="F13" s="43">
        <v>56250</v>
      </c>
      <c r="G13" s="43">
        <f>SUM(F13*100/E13)</f>
        <v>100</v>
      </c>
    </row>
    <row r="14" spans="1:7" x14ac:dyDescent="0.25">
      <c r="A14" s="45"/>
      <c r="B14" s="45"/>
      <c r="C14" s="8">
        <v>4010</v>
      </c>
      <c r="D14" s="15" t="s">
        <v>56</v>
      </c>
      <c r="E14" s="11">
        <v>397618</v>
      </c>
      <c r="F14" s="11">
        <v>362207.44</v>
      </c>
      <c r="G14" s="43">
        <f t="shared" ref="G14:G37" si="1">SUM(F14*100/E14)</f>
        <v>91.09432671559135</v>
      </c>
    </row>
    <row r="15" spans="1:7" x14ac:dyDescent="0.25">
      <c r="A15" s="45"/>
      <c r="B15" s="45"/>
      <c r="C15" s="8">
        <v>4040</v>
      </c>
      <c r="D15" s="15" t="s">
        <v>57</v>
      </c>
      <c r="E15" s="11">
        <v>26760</v>
      </c>
      <c r="F15" s="11">
        <v>26758.7</v>
      </c>
      <c r="G15" s="43">
        <f t="shared" si="1"/>
        <v>99.995142002989539</v>
      </c>
    </row>
    <row r="16" spans="1:7" x14ac:dyDescent="0.25">
      <c r="A16" s="45"/>
      <c r="B16" s="45"/>
      <c r="C16" s="8">
        <v>4110</v>
      </c>
      <c r="D16" s="15" t="s">
        <v>58</v>
      </c>
      <c r="E16" s="11">
        <v>745418.55</v>
      </c>
      <c r="F16" s="11">
        <v>714766.19</v>
      </c>
      <c r="G16" s="43">
        <f t="shared" si="1"/>
        <v>95.887899489488149</v>
      </c>
    </row>
    <row r="17" spans="1:7" ht="45" x14ac:dyDescent="0.25">
      <c r="A17" s="45"/>
      <c r="B17" s="45"/>
      <c r="C17" s="8">
        <v>4120</v>
      </c>
      <c r="D17" s="15" t="s">
        <v>136</v>
      </c>
      <c r="E17" s="11">
        <v>94593</v>
      </c>
      <c r="F17" s="11">
        <v>79715.820000000007</v>
      </c>
      <c r="G17" s="43">
        <f t="shared" si="1"/>
        <v>84.272430306682324</v>
      </c>
    </row>
    <row r="18" spans="1:7" x14ac:dyDescent="0.25">
      <c r="A18" s="45"/>
      <c r="B18" s="45"/>
      <c r="C18" s="8">
        <v>4170</v>
      </c>
      <c r="D18" s="15" t="s">
        <v>137</v>
      </c>
      <c r="E18" s="11">
        <v>1000</v>
      </c>
      <c r="F18" s="11">
        <v>0</v>
      </c>
      <c r="G18" s="43">
        <f t="shared" si="1"/>
        <v>0</v>
      </c>
    </row>
    <row r="19" spans="1:7" x14ac:dyDescent="0.25">
      <c r="A19" s="45"/>
      <c r="B19" s="45"/>
      <c r="C19" s="8">
        <v>4190</v>
      </c>
      <c r="D19" s="15" t="s">
        <v>76</v>
      </c>
      <c r="E19" s="11">
        <v>1900</v>
      </c>
      <c r="F19" s="11">
        <v>32.020000000000003</v>
      </c>
      <c r="G19" s="43">
        <v>0</v>
      </c>
    </row>
    <row r="20" spans="1:7" x14ac:dyDescent="0.25">
      <c r="A20" s="45"/>
      <c r="B20" s="45"/>
      <c r="C20" s="8">
        <v>4210</v>
      </c>
      <c r="D20" s="15" t="s">
        <v>59</v>
      </c>
      <c r="E20" s="11">
        <v>105831</v>
      </c>
      <c r="F20" s="11">
        <v>79168.7</v>
      </c>
      <c r="G20" s="43">
        <f t="shared" si="1"/>
        <v>74.80672014816075</v>
      </c>
    </row>
    <row r="21" spans="1:7" x14ac:dyDescent="0.25">
      <c r="A21" s="45"/>
      <c r="B21" s="45"/>
      <c r="C21" s="8">
        <v>4240</v>
      </c>
      <c r="D21" s="15" t="s">
        <v>77</v>
      </c>
      <c r="E21" s="11">
        <v>12004</v>
      </c>
      <c r="F21" s="11">
        <v>4897.99</v>
      </c>
      <c r="G21" s="43">
        <f t="shared" si="1"/>
        <v>40.802982339220257</v>
      </c>
    </row>
    <row r="22" spans="1:7" x14ac:dyDescent="0.25">
      <c r="A22" s="45"/>
      <c r="B22" s="45"/>
      <c r="C22" s="8">
        <v>4260</v>
      </c>
      <c r="D22" s="15" t="s">
        <v>5</v>
      </c>
      <c r="E22" s="11">
        <v>346950</v>
      </c>
      <c r="F22" s="11">
        <v>168696.28</v>
      </c>
      <c r="G22" s="43">
        <f t="shared" si="1"/>
        <v>48.622648796656577</v>
      </c>
    </row>
    <row r="23" spans="1:7" x14ac:dyDescent="0.25">
      <c r="A23" s="45"/>
      <c r="B23" s="45"/>
      <c r="C23" s="8">
        <v>4270</v>
      </c>
      <c r="D23" s="15" t="s">
        <v>234</v>
      </c>
      <c r="E23" s="11">
        <v>8300</v>
      </c>
      <c r="F23" s="11">
        <v>8284.41</v>
      </c>
      <c r="G23" s="43">
        <f t="shared" si="1"/>
        <v>99.812168674698796</v>
      </c>
    </row>
    <row r="24" spans="1:7" x14ac:dyDescent="0.25">
      <c r="A24" s="45"/>
      <c r="B24" s="45"/>
      <c r="C24" s="8">
        <v>4280</v>
      </c>
      <c r="D24" s="15" t="s">
        <v>60</v>
      </c>
      <c r="E24" s="11">
        <v>6450</v>
      </c>
      <c r="F24" s="11">
        <v>6407.15</v>
      </c>
      <c r="G24" s="43">
        <f t="shared" si="1"/>
        <v>99.335658914728683</v>
      </c>
    </row>
    <row r="25" spans="1:7" x14ac:dyDescent="0.25">
      <c r="A25" s="45"/>
      <c r="B25" s="45"/>
      <c r="C25" s="8">
        <v>4300</v>
      </c>
      <c r="D25" s="15" t="s">
        <v>6</v>
      </c>
      <c r="E25" s="11">
        <v>90960</v>
      </c>
      <c r="F25" s="11">
        <v>89627.96</v>
      </c>
      <c r="G25" s="43">
        <f t="shared" si="1"/>
        <v>98.535576077396655</v>
      </c>
    </row>
    <row r="26" spans="1:7" ht="45" x14ac:dyDescent="0.25">
      <c r="A26" s="45"/>
      <c r="B26" s="45"/>
      <c r="C26" s="8">
        <v>4350</v>
      </c>
      <c r="D26" s="15" t="s">
        <v>189</v>
      </c>
      <c r="E26" s="11">
        <v>45349</v>
      </c>
      <c r="F26" s="11">
        <v>12752.05</v>
      </c>
      <c r="G26" s="43">
        <f t="shared" si="1"/>
        <v>28.119804185318308</v>
      </c>
    </row>
    <row r="27" spans="1:7" ht="30" x14ac:dyDescent="0.25">
      <c r="A27" s="45"/>
      <c r="B27" s="45"/>
      <c r="C27" s="8">
        <v>4360</v>
      </c>
      <c r="D27" s="15" t="s">
        <v>61</v>
      </c>
      <c r="E27" s="11">
        <v>10800</v>
      </c>
      <c r="F27" s="11">
        <v>9694.7099999999991</v>
      </c>
      <c r="G27" s="43">
        <f t="shared" si="1"/>
        <v>89.765833333333319</v>
      </c>
    </row>
    <row r="28" spans="1:7" ht="30" x14ac:dyDescent="0.25">
      <c r="A28" s="45"/>
      <c r="B28" s="45"/>
      <c r="C28" s="8">
        <v>4370</v>
      </c>
      <c r="D28" s="15" t="s">
        <v>190</v>
      </c>
      <c r="E28" s="11">
        <v>9000</v>
      </c>
      <c r="F28" s="11">
        <v>7319.1</v>
      </c>
      <c r="G28" s="43">
        <f t="shared" si="1"/>
        <v>81.323333333333338</v>
      </c>
    </row>
    <row r="29" spans="1:7" x14ac:dyDescent="0.25">
      <c r="A29" s="45"/>
      <c r="B29" s="45"/>
      <c r="C29" s="8">
        <v>4410</v>
      </c>
      <c r="D29" s="15" t="s">
        <v>8</v>
      </c>
      <c r="E29" s="11">
        <v>700</v>
      </c>
      <c r="F29" s="11">
        <v>631.16</v>
      </c>
      <c r="G29" s="43">
        <f t="shared" si="1"/>
        <v>90.165714285714287</v>
      </c>
    </row>
    <row r="30" spans="1:7" x14ac:dyDescent="0.25">
      <c r="A30" s="45"/>
      <c r="B30" s="45"/>
      <c r="C30" s="8">
        <v>4430</v>
      </c>
      <c r="D30" s="15" t="s">
        <v>9</v>
      </c>
      <c r="E30" s="11">
        <v>8270</v>
      </c>
      <c r="F30" s="11">
        <v>7958.95</v>
      </c>
      <c r="G30" s="43">
        <f t="shared" si="1"/>
        <v>96.238814993954051</v>
      </c>
    </row>
    <row r="31" spans="1:7" x14ac:dyDescent="0.25">
      <c r="A31" s="45"/>
      <c r="B31" s="45"/>
      <c r="C31" s="8">
        <v>4440</v>
      </c>
      <c r="D31" s="15" t="s">
        <v>62</v>
      </c>
      <c r="E31" s="11">
        <v>193548</v>
      </c>
      <c r="F31" s="11">
        <v>193548</v>
      </c>
      <c r="G31" s="43">
        <f t="shared" si="1"/>
        <v>100</v>
      </c>
    </row>
    <row r="32" spans="1:7" ht="30" x14ac:dyDescent="0.25">
      <c r="A32" s="45"/>
      <c r="B32" s="45"/>
      <c r="C32" s="8">
        <v>4520</v>
      </c>
      <c r="D32" s="15" t="s">
        <v>146</v>
      </c>
      <c r="E32" s="11">
        <v>26418</v>
      </c>
      <c r="F32" s="11">
        <v>25559.63</v>
      </c>
      <c r="G32" s="43">
        <f t="shared" si="1"/>
        <v>96.75081383904913</v>
      </c>
    </row>
    <row r="33" spans="1:7" ht="30" x14ac:dyDescent="0.25">
      <c r="A33" s="45"/>
      <c r="B33" s="45"/>
      <c r="C33" s="8">
        <v>4700</v>
      </c>
      <c r="D33" s="15" t="s">
        <v>63</v>
      </c>
      <c r="E33" s="11">
        <v>0</v>
      </c>
      <c r="F33" s="11">
        <v>0</v>
      </c>
      <c r="G33" s="43">
        <v>0</v>
      </c>
    </row>
    <row r="34" spans="1:7" ht="30" x14ac:dyDescent="0.25">
      <c r="A34" s="45"/>
      <c r="B34" s="45"/>
      <c r="C34" s="8">
        <v>4710</v>
      </c>
      <c r="D34" s="15" t="s">
        <v>167</v>
      </c>
      <c r="E34" s="11">
        <v>7822</v>
      </c>
      <c r="F34" s="11">
        <v>4426.13</v>
      </c>
      <c r="G34" s="43">
        <f t="shared" si="1"/>
        <v>56.585655842495527</v>
      </c>
    </row>
    <row r="35" spans="1:7" ht="30" customHeight="1" x14ac:dyDescent="0.25">
      <c r="A35" s="45"/>
      <c r="B35" s="45"/>
      <c r="C35" s="8">
        <v>4740</v>
      </c>
      <c r="D35" s="15" t="s">
        <v>191</v>
      </c>
      <c r="E35" s="11">
        <v>32000</v>
      </c>
      <c r="F35" s="11">
        <v>30178.13</v>
      </c>
      <c r="G35" s="43">
        <f t="shared" si="1"/>
        <v>94.306656250000003</v>
      </c>
    </row>
    <row r="36" spans="1:7" ht="30" x14ac:dyDescent="0.25">
      <c r="A36" s="45"/>
      <c r="B36" s="45"/>
      <c r="C36" s="8">
        <v>4750</v>
      </c>
      <c r="D36" s="15" t="s">
        <v>192</v>
      </c>
      <c r="E36" s="11">
        <v>350369</v>
      </c>
      <c r="F36" s="11">
        <v>235927.17</v>
      </c>
      <c r="G36" s="43">
        <f t="shared" si="1"/>
        <v>67.336770661787995</v>
      </c>
    </row>
    <row r="37" spans="1:7" x14ac:dyDescent="0.25">
      <c r="A37" s="45"/>
      <c r="B37" s="45"/>
      <c r="C37" s="8">
        <v>4790</v>
      </c>
      <c r="D37" s="15" t="s">
        <v>180</v>
      </c>
      <c r="E37" s="11">
        <v>3472493</v>
      </c>
      <c r="F37" s="11">
        <v>3414673.07</v>
      </c>
      <c r="G37" s="43">
        <f t="shared" si="1"/>
        <v>98.334915865921118</v>
      </c>
    </row>
    <row r="38" spans="1:7" ht="30" x14ac:dyDescent="0.25">
      <c r="A38" s="45"/>
      <c r="B38" s="45"/>
      <c r="C38" s="8">
        <v>4800</v>
      </c>
      <c r="D38" s="15" t="s">
        <v>186</v>
      </c>
      <c r="E38" s="11">
        <v>273045</v>
      </c>
      <c r="F38" s="11">
        <v>271386.84999999998</v>
      </c>
      <c r="G38" s="43">
        <f t="shared" ref="G38:G40" si="2">SUM(F38*100/E38)</f>
        <v>99.392719148858234</v>
      </c>
    </row>
    <row r="39" spans="1:7" ht="45" x14ac:dyDescent="0.25">
      <c r="A39" s="45"/>
      <c r="B39" s="45"/>
      <c r="C39" s="8">
        <v>4850</v>
      </c>
      <c r="D39" s="15" t="s">
        <v>193</v>
      </c>
      <c r="E39" s="11">
        <v>84000</v>
      </c>
      <c r="F39" s="11">
        <v>52007.12</v>
      </c>
      <c r="G39" s="43">
        <f t="shared" si="2"/>
        <v>61.913238095238093</v>
      </c>
    </row>
    <row r="40" spans="1:7" ht="30" x14ac:dyDescent="0.25">
      <c r="A40" s="45"/>
      <c r="B40" s="45"/>
      <c r="C40" s="8">
        <v>4860</v>
      </c>
      <c r="D40" s="15" t="s">
        <v>194</v>
      </c>
      <c r="E40" s="11">
        <v>46000</v>
      </c>
      <c r="F40" s="11">
        <v>24715.15</v>
      </c>
      <c r="G40" s="43">
        <f t="shared" si="2"/>
        <v>53.728586956521738</v>
      </c>
    </row>
    <row r="41" spans="1:7" ht="30" customHeight="1" x14ac:dyDescent="0.25">
      <c r="A41" s="45"/>
      <c r="B41" s="45"/>
      <c r="C41" s="8">
        <v>6060</v>
      </c>
      <c r="D41" s="15" t="s">
        <v>185</v>
      </c>
      <c r="E41" s="11">
        <v>15000</v>
      </c>
      <c r="F41" s="11">
        <v>14728</v>
      </c>
      <c r="G41" s="43">
        <f>SUM(F41*100/E41)</f>
        <v>98.186666666666667</v>
      </c>
    </row>
    <row r="42" spans="1:7" x14ac:dyDescent="0.25">
      <c r="A42" s="45"/>
      <c r="B42" s="50">
        <v>80101</v>
      </c>
      <c r="C42" s="51"/>
      <c r="D42" s="52" t="s">
        <v>71</v>
      </c>
      <c r="E42" s="53">
        <f>SUM(E12:E41)</f>
        <v>6721530.5499999998</v>
      </c>
      <c r="F42" s="53">
        <f>SUM(F12:F41)</f>
        <v>6147466.1899999995</v>
      </c>
      <c r="G42" s="53">
        <f t="shared" ref="G42:G112" si="3">SUM(F42*100/E42)</f>
        <v>91.459320823885861</v>
      </c>
    </row>
    <row r="43" spans="1:7" ht="30" x14ac:dyDescent="0.25">
      <c r="A43" s="45"/>
      <c r="B43" s="44"/>
      <c r="C43" s="41">
        <v>3020</v>
      </c>
      <c r="D43" s="42" t="s">
        <v>145</v>
      </c>
      <c r="E43" s="11">
        <v>71668</v>
      </c>
      <c r="F43" s="11">
        <v>68401.47</v>
      </c>
      <c r="G43" s="43">
        <f t="shared" si="3"/>
        <v>95.442135960261211</v>
      </c>
    </row>
    <row r="44" spans="1:7" ht="30" x14ac:dyDescent="0.25">
      <c r="A44" s="45"/>
      <c r="B44" s="45"/>
      <c r="C44" s="8">
        <v>3040</v>
      </c>
      <c r="D44" s="175" t="s">
        <v>262</v>
      </c>
      <c r="E44" s="11">
        <v>13500</v>
      </c>
      <c r="F44" s="11">
        <v>13500</v>
      </c>
      <c r="G44" s="43">
        <f t="shared" si="3"/>
        <v>100</v>
      </c>
    </row>
    <row r="45" spans="1:7" x14ac:dyDescent="0.25">
      <c r="A45" s="45"/>
      <c r="B45" s="45"/>
      <c r="C45" s="8">
        <v>4010</v>
      </c>
      <c r="D45" s="15" t="s">
        <v>56</v>
      </c>
      <c r="E45" s="11">
        <v>252657</v>
      </c>
      <c r="F45" s="11">
        <v>244188.99</v>
      </c>
      <c r="G45" s="43">
        <f t="shared" si="3"/>
        <v>96.648416628076802</v>
      </c>
    </row>
    <row r="46" spans="1:7" x14ac:dyDescent="0.25">
      <c r="A46" s="45"/>
      <c r="B46" s="45"/>
      <c r="C46" s="8">
        <v>4040</v>
      </c>
      <c r="D46" s="15" t="s">
        <v>57</v>
      </c>
      <c r="E46" s="11">
        <v>9100</v>
      </c>
      <c r="F46" s="11">
        <v>9061.77</v>
      </c>
      <c r="G46" s="43">
        <f t="shared" si="3"/>
        <v>99.579890109890115</v>
      </c>
    </row>
    <row r="47" spans="1:7" ht="14.25" customHeight="1" x14ac:dyDescent="0.25">
      <c r="A47" s="45"/>
      <c r="B47" s="45"/>
      <c r="C47" s="8">
        <v>4110</v>
      </c>
      <c r="D47" s="15" t="s">
        <v>58</v>
      </c>
      <c r="E47" s="11">
        <v>223270</v>
      </c>
      <c r="F47" s="11">
        <v>193937.65</v>
      </c>
      <c r="G47" s="43">
        <f t="shared" si="3"/>
        <v>86.862386348367451</v>
      </c>
    </row>
    <row r="48" spans="1:7" ht="45" x14ac:dyDescent="0.25">
      <c r="A48" s="45"/>
      <c r="B48" s="45"/>
      <c r="C48" s="8">
        <v>4120</v>
      </c>
      <c r="D48" s="15" t="s">
        <v>136</v>
      </c>
      <c r="E48" s="11">
        <v>33801</v>
      </c>
      <c r="F48" s="11">
        <v>21869.47</v>
      </c>
      <c r="G48" s="43">
        <f t="shared" si="3"/>
        <v>64.70065974379456</v>
      </c>
    </row>
    <row r="49" spans="1:7" x14ac:dyDescent="0.25">
      <c r="A49" s="45"/>
      <c r="B49" s="45"/>
      <c r="C49" s="8">
        <v>4170</v>
      </c>
      <c r="D49" s="15" t="s">
        <v>137</v>
      </c>
      <c r="E49" s="11">
        <v>500</v>
      </c>
      <c r="F49" s="11">
        <v>0</v>
      </c>
      <c r="G49" s="43">
        <f t="shared" si="3"/>
        <v>0</v>
      </c>
    </row>
    <row r="50" spans="1:7" x14ac:dyDescent="0.25">
      <c r="A50" s="45"/>
      <c r="B50" s="45"/>
      <c r="C50" s="8">
        <v>4190</v>
      </c>
      <c r="D50" s="15" t="s">
        <v>76</v>
      </c>
      <c r="E50" s="11">
        <v>420</v>
      </c>
      <c r="F50" s="11">
        <v>0</v>
      </c>
      <c r="G50" s="43">
        <f t="shared" si="3"/>
        <v>0</v>
      </c>
    </row>
    <row r="51" spans="1:7" ht="15.75" customHeight="1" x14ac:dyDescent="0.25">
      <c r="A51" s="45"/>
      <c r="B51" s="45"/>
      <c r="C51" s="8">
        <v>4210</v>
      </c>
      <c r="D51" s="15" t="s">
        <v>59</v>
      </c>
      <c r="E51" s="11">
        <v>41520</v>
      </c>
      <c r="F51" s="11">
        <v>40178.06</v>
      </c>
      <c r="G51" s="43">
        <f t="shared" si="3"/>
        <v>96.767967244701353</v>
      </c>
    </row>
    <row r="52" spans="1:7" x14ac:dyDescent="0.25">
      <c r="A52" s="45"/>
      <c r="B52" s="45"/>
      <c r="C52" s="8">
        <v>4240</v>
      </c>
      <c r="D52" s="15" t="s">
        <v>77</v>
      </c>
      <c r="E52" s="11">
        <v>6100</v>
      </c>
      <c r="F52" s="11">
        <v>4780.04</v>
      </c>
      <c r="G52" s="43">
        <f t="shared" si="3"/>
        <v>78.361311475409835</v>
      </c>
    </row>
    <row r="53" spans="1:7" x14ac:dyDescent="0.25">
      <c r="A53" s="45"/>
      <c r="B53" s="45"/>
      <c r="C53" s="8">
        <v>4260</v>
      </c>
      <c r="D53" s="15" t="s">
        <v>5</v>
      </c>
      <c r="E53" s="11">
        <v>112500</v>
      </c>
      <c r="F53" s="11">
        <v>47751.49</v>
      </c>
      <c r="G53" s="43">
        <f t="shared" si="3"/>
        <v>42.445768888888892</v>
      </c>
    </row>
    <row r="54" spans="1:7" x14ac:dyDescent="0.25">
      <c r="A54" s="45"/>
      <c r="B54" s="45"/>
      <c r="C54" s="8">
        <v>4270</v>
      </c>
      <c r="D54" s="15" t="s">
        <v>234</v>
      </c>
      <c r="E54" s="11">
        <v>7000</v>
      </c>
      <c r="F54" s="11">
        <v>6817.75</v>
      </c>
      <c r="G54" s="43">
        <f t="shared" si="3"/>
        <v>97.396428571428572</v>
      </c>
    </row>
    <row r="55" spans="1:7" x14ac:dyDescent="0.25">
      <c r="A55" s="45"/>
      <c r="B55" s="45"/>
      <c r="C55" s="8">
        <v>4280</v>
      </c>
      <c r="D55" s="15" t="s">
        <v>60</v>
      </c>
      <c r="E55" s="11">
        <v>2200</v>
      </c>
      <c r="F55" s="11">
        <v>2186.06</v>
      </c>
      <c r="G55" s="43">
        <f t="shared" si="3"/>
        <v>99.36636363636363</v>
      </c>
    </row>
    <row r="56" spans="1:7" x14ac:dyDescent="0.25">
      <c r="A56" s="45"/>
      <c r="B56" s="45"/>
      <c r="C56" s="8">
        <v>4300</v>
      </c>
      <c r="D56" s="15" t="s">
        <v>6</v>
      </c>
      <c r="E56" s="11">
        <v>28425</v>
      </c>
      <c r="F56" s="11">
        <v>25672.38</v>
      </c>
      <c r="G56" s="43">
        <f t="shared" si="3"/>
        <v>90.316200527704481</v>
      </c>
    </row>
    <row r="57" spans="1:7" ht="45" x14ac:dyDescent="0.25">
      <c r="A57" s="45"/>
      <c r="B57" s="45"/>
      <c r="C57" s="8">
        <v>4350</v>
      </c>
      <c r="D57" s="15" t="s">
        <v>189</v>
      </c>
      <c r="E57" s="11">
        <v>7600</v>
      </c>
      <c r="F57" s="11">
        <v>4475.8999999999996</v>
      </c>
      <c r="G57" s="43">
        <f t="shared" si="3"/>
        <v>58.893421052631574</v>
      </c>
    </row>
    <row r="58" spans="1:7" ht="30" x14ac:dyDescent="0.25">
      <c r="A58" s="45"/>
      <c r="B58" s="45"/>
      <c r="C58" s="8">
        <v>4360</v>
      </c>
      <c r="D58" s="15" t="s">
        <v>61</v>
      </c>
      <c r="E58" s="11">
        <v>3000</v>
      </c>
      <c r="F58" s="11">
        <v>2687.64</v>
      </c>
      <c r="G58" s="43">
        <f t="shared" si="3"/>
        <v>89.587999999999994</v>
      </c>
    </row>
    <row r="59" spans="1:7" ht="30" x14ac:dyDescent="0.25">
      <c r="A59" s="45"/>
      <c r="B59" s="45"/>
      <c r="C59" s="8">
        <v>4370</v>
      </c>
      <c r="D59" s="15" t="s">
        <v>190</v>
      </c>
      <c r="E59" s="11">
        <v>1700</v>
      </c>
      <c r="F59" s="11">
        <v>1277.81</v>
      </c>
      <c r="G59" s="43">
        <f t="shared" si="3"/>
        <v>75.165294117647065</v>
      </c>
    </row>
    <row r="60" spans="1:7" x14ac:dyDescent="0.25">
      <c r="A60" s="45"/>
      <c r="B60" s="45"/>
      <c r="C60" s="8">
        <v>4410</v>
      </c>
      <c r="D60" s="15" t="s">
        <v>8</v>
      </c>
      <c r="E60" s="11">
        <v>300</v>
      </c>
      <c r="F60" s="11">
        <v>0</v>
      </c>
      <c r="G60" s="43">
        <f t="shared" si="3"/>
        <v>0</v>
      </c>
    </row>
    <row r="61" spans="1:7" x14ac:dyDescent="0.25">
      <c r="A61" s="45"/>
      <c r="B61" s="45"/>
      <c r="C61" s="8">
        <v>4430</v>
      </c>
      <c r="D61" s="15" t="s">
        <v>9</v>
      </c>
      <c r="E61" s="11">
        <v>2150</v>
      </c>
      <c r="F61" s="11">
        <v>2075.38</v>
      </c>
      <c r="G61" s="43">
        <f t="shared" si="3"/>
        <v>96.529302325581398</v>
      </c>
    </row>
    <row r="62" spans="1:7" x14ac:dyDescent="0.25">
      <c r="A62" s="45"/>
      <c r="B62" s="45"/>
      <c r="C62" s="8">
        <v>4440</v>
      </c>
      <c r="D62" s="15" t="s">
        <v>62</v>
      </c>
      <c r="E62" s="11">
        <v>62401</v>
      </c>
      <c r="F62" s="11">
        <v>62401</v>
      </c>
      <c r="G62" s="43">
        <f t="shared" si="3"/>
        <v>100</v>
      </c>
    </row>
    <row r="63" spans="1:7" ht="30" x14ac:dyDescent="0.25">
      <c r="A63" s="45"/>
      <c r="B63" s="45"/>
      <c r="C63" s="8">
        <v>4520</v>
      </c>
      <c r="D63" s="15" t="s">
        <v>146</v>
      </c>
      <c r="E63" s="11">
        <v>7120</v>
      </c>
      <c r="F63" s="11">
        <v>7087.1</v>
      </c>
      <c r="G63" s="43">
        <f t="shared" si="3"/>
        <v>99.537921348314612</v>
      </c>
    </row>
    <row r="64" spans="1:7" ht="30" x14ac:dyDescent="0.25">
      <c r="A64" s="45"/>
      <c r="B64" s="45"/>
      <c r="C64" s="8">
        <v>4710</v>
      </c>
      <c r="D64" s="15" t="s">
        <v>167</v>
      </c>
      <c r="E64" s="11">
        <v>3025</v>
      </c>
      <c r="F64" s="11">
        <v>2154.75</v>
      </c>
      <c r="G64" s="43">
        <f t="shared" si="3"/>
        <v>71.231404958677686</v>
      </c>
    </row>
    <row r="65" spans="1:7" ht="45" x14ac:dyDescent="0.25">
      <c r="A65" s="45"/>
      <c r="B65" s="45"/>
      <c r="C65" s="8">
        <v>4740</v>
      </c>
      <c r="D65" s="15" t="s">
        <v>191</v>
      </c>
      <c r="E65" s="11">
        <v>10500</v>
      </c>
      <c r="F65" s="11">
        <v>6912.74</v>
      </c>
      <c r="G65" s="43">
        <f t="shared" si="3"/>
        <v>65.835619047619048</v>
      </c>
    </row>
    <row r="66" spans="1:7" ht="30" x14ac:dyDescent="0.25">
      <c r="A66" s="45"/>
      <c r="B66" s="45"/>
      <c r="C66" s="8">
        <v>4750</v>
      </c>
      <c r="D66" s="15" t="s">
        <v>192</v>
      </c>
      <c r="E66" s="11">
        <v>44000</v>
      </c>
      <c r="F66" s="11">
        <v>25642.75</v>
      </c>
      <c r="G66" s="43">
        <f t="shared" si="3"/>
        <v>58.278977272727275</v>
      </c>
    </row>
    <row r="67" spans="1:7" x14ac:dyDescent="0.25">
      <c r="A67" s="45"/>
      <c r="B67" s="45"/>
      <c r="C67" s="8">
        <v>4790</v>
      </c>
      <c r="D67" s="15" t="s">
        <v>180</v>
      </c>
      <c r="E67" s="11">
        <v>863143</v>
      </c>
      <c r="F67" s="11">
        <v>821521.61</v>
      </c>
      <c r="G67" s="43">
        <f t="shared" si="3"/>
        <v>95.17792648495093</v>
      </c>
    </row>
    <row r="68" spans="1:7" ht="30" x14ac:dyDescent="0.25">
      <c r="A68" s="45"/>
      <c r="B68" s="45"/>
      <c r="C68" s="8">
        <v>4800</v>
      </c>
      <c r="D68" s="15" t="s">
        <v>186</v>
      </c>
      <c r="E68" s="11">
        <v>57979</v>
      </c>
      <c r="F68" s="11">
        <v>56801.08</v>
      </c>
      <c r="G68" s="43">
        <f t="shared" si="3"/>
        <v>97.96836785732765</v>
      </c>
    </row>
    <row r="69" spans="1:7" ht="45" x14ac:dyDescent="0.25">
      <c r="A69" s="45"/>
      <c r="B69" s="45"/>
      <c r="C69" s="8">
        <v>4850</v>
      </c>
      <c r="D69" s="15" t="s">
        <v>193</v>
      </c>
      <c r="E69" s="11">
        <v>11600</v>
      </c>
      <c r="F69" s="11">
        <v>6221.84</v>
      </c>
      <c r="G69" s="43">
        <f t="shared" si="3"/>
        <v>53.636551724137931</v>
      </c>
    </row>
    <row r="70" spans="1:7" ht="30" x14ac:dyDescent="0.25">
      <c r="A70" s="45"/>
      <c r="B70" s="45"/>
      <c r="C70" s="8">
        <v>4860</v>
      </c>
      <c r="D70" s="15" t="s">
        <v>194</v>
      </c>
      <c r="E70" s="11">
        <v>10600</v>
      </c>
      <c r="F70" s="11">
        <v>3823.48</v>
      </c>
      <c r="G70" s="43">
        <f t="shared" si="3"/>
        <v>36.070566037735851</v>
      </c>
    </row>
    <row r="71" spans="1:7" x14ac:dyDescent="0.25">
      <c r="A71" s="45"/>
      <c r="B71" s="50">
        <v>80104</v>
      </c>
      <c r="C71" s="51"/>
      <c r="D71" s="52" t="s">
        <v>72</v>
      </c>
      <c r="E71" s="53">
        <f>SUM(E43:E70)</f>
        <v>1887779</v>
      </c>
      <c r="F71" s="53">
        <f>SUM(F43:F70)</f>
        <v>1681428.2100000002</v>
      </c>
      <c r="G71" s="53">
        <f t="shared" si="3"/>
        <v>89.069123557365572</v>
      </c>
    </row>
    <row r="72" spans="1:7" ht="30" x14ac:dyDescent="0.25">
      <c r="A72" s="103"/>
      <c r="B72" s="106"/>
      <c r="C72" s="62">
        <v>3020</v>
      </c>
      <c r="D72" s="42" t="s">
        <v>75</v>
      </c>
      <c r="E72" s="11">
        <v>9335</v>
      </c>
      <c r="F72" s="11">
        <v>8696.59</v>
      </c>
      <c r="G72" s="43">
        <f>SUM(F72*100/E72)</f>
        <v>93.161114086770226</v>
      </c>
    </row>
    <row r="73" spans="1:7" ht="30" x14ac:dyDescent="0.25">
      <c r="A73" s="103"/>
      <c r="B73" s="108"/>
      <c r="C73" s="8">
        <v>3040</v>
      </c>
      <c r="D73" s="175" t="s">
        <v>262</v>
      </c>
      <c r="E73" s="11">
        <v>3375</v>
      </c>
      <c r="F73" s="11">
        <v>3375</v>
      </c>
      <c r="G73" s="43">
        <f>SUM(F73*100/E73)</f>
        <v>100</v>
      </c>
    </row>
    <row r="74" spans="1:7" x14ac:dyDescent="0.25">
      <c r="A74" s="103"/>
      <c r="B74" s="108"/>
      <c r="C74" s="104">
        <v>4110</v>
      </c>
      <c r="D74" s="15" t="s">
        <v>58</v>
      </c>
      <c r="E74" s="11">
        <v>30441</v>
      </c>
      <c r="F74" s="11">
        <v>29033.21</v>
      </c>
      <c r="G74" s="43">
        <f t="shared" ref="G74:G87" si="4">SUM(F74*100/E74)</f>
        <v>95.375349035839818</v>
      </c>
    </row>
    <row r="75" spans="1:7" ht="45" x14ac:dyDescent="0.25">
      <c r="A75" s="103"/>
      <c r="B75" s="45"/>
      <c r="C75" s="104">
        <v>4120</v>
      </c>
      <c r="D75" s="15" t="s">
        <v>136</v>
      </c>
      <c r="E75" s="11">
        <v>4261</v>
      </c>
      <c r="F75" s="11">
        <v>4058.4</v>
      </c>
      <c r="G75" s="43">
        <f t="shared" si="4"/>
        <v>95.245247594461389</v>
      </c>
    </row>
    <row r="76" spans="1:7" x14ac:dyDescent="0.25">
      <c r="A76" s="103"/>
      <c r="B76" s="45"/>
      <c r="C76" s="104">
        <v>4210</v>
      </c>
      <c r="D76" s="15" t="s">
        <v>59</v>
      </c>
      <c r="E76" s="11">
        <v>7000</v>
      </c>
      <c r="F76" s="11">
        <v>4317.88</v>
      </c>
      <c r="G76" s="43">
        <f t="shared" si="4"/>
        <v>61.683999999999997</v>
      </c>
    </row>
    <row r="77" spans="1:7" x14ac:dyDescent="0.25">
      <c r="A77" s="103"/>
      <c r="B77" s="45"/>
      <c r="C77" s="104">
        <v>4280</v>
      </c>
      <c r="D77" s="15" t="s">
        <v>60</v>
      </c>
      <c r="E77" s="11">
        <v>200</v>
      </c>
      <c r="F77" s="11">
        <v>110.12</v>
      </c>
      <c r="G77" s="43">
        <f t="shared" si="4"/>
        <v>55.06</v>
      </c>
    </row>
    <row r="78" spans="1:7" x14ac:dyDescent="0.25">
      <c r="A78" s="103"/>
      <c r="B78" s="45"/>
      <c r="C78" s="8">
        <v>4300</v>
      </c>
      <c r="D78" s="15" t="s">
        <v>6</v>
      </c>
      <c r="E78" s="11">
        <v>300</v>
      </c>
      <c r="F78" s="11">
        <v>241.88</v>
      </c>
      <c r="G78" s="43">
        <f t="shared" si="4"/>
        <v>80.626666666666665</v>
      </c>
    </row>
    <row r="79" spans="1:7" ht="45" x14ac:dyDescent="0.25">
      <c r="A79" s="103"/>
      <c r="B79" s="45"/>
      <c r="C79" s="8">
        <v>4350</v>
      </c>
      <c r="D79" s="15" t="s">
        <v>189</v>
      </c>
      <c r="E79" s="11">
        <v>223</v>
      </c>
      <c r="F79" s="11">
        <v>223</v>
      </c>
      <c r="G79" s="43">
        <f t="shared" si="4"/>
        <v>100</v>
      </c>
    </row>
    <row r="80" spans="1:7" ht="30" x14ac:dyDescent="0.25">
      <c r="A80" s="103"/>
      <c r="B80" s="45"/>
      <c r="C80" s="8">
        <v>4370</v>
      </c>
      <c r="D80" s="15" t="s">
        <v>190</v>
      </c>
      <c r="E80" s="11">
        <v>10</v>
      </c>
      <c r="F80" s="11">
        <v>10</v>
      </c>
      <c r="G80" s="43">
        <f t="shared" si="4"/>
        <v>100</v>
      </c>
    </row>
    <row r="81" spans="1:7" x14ac:dyDescent="0.25">
      <c r="A81" s="103"/>
      <c r="B81" s="45"/>
      <c r="C81" s="8">
        <v>4440</v>
      </c>
      <c r="D81" s="15" t="s">
        <v>62</v>
      </c>
      <c r="E81" s="11">
        <v>7745</v>
      </c>
      <c r="F81" s="11">
        <v>7745</v>
      </c>
      <c r="G81" s="43">
        <f t="shared" si="4"/>
        <v>100</v>
      </c>
    </row>
    <row r="82" spans="1:7" ht="30" x14ac:dyDescent="0.25">
      <c r="A82" s="103"/>
      <c r="B82" s="45"/>
      <c r="C82" s="8">
        <v>4710</v>
      </c>
      <c r="D82" s="15" t="s">
        <v>167</v>
      </c>
      <c r="E82" s="11">
        <v>1670</v>
      </c>
      <c r="F82" s="11">
        <v>1106.52</v>
      </c>
      <c r="G82" s="43">
        <f t="shared" si="4"/>
        <v>66.258682634730533</v>
      </c>
    </row>
    <row r="83" spans="1:7" ht="30" x14ac:dyDescent="0.25">
      <c r="A83" s="103"/>
      <c r="B83" s="45"/>
      <c r="C83" s="8">
        <v>4750</v>
      </c>
      <c r="D83" s="15" t="s">
        <v>192</v>
      </c>
      <c r="E83" s="11">
        <v>9507</v>
      </c>
      <c r="F83" s="11">
        <v>8669.1299999999992</v>
      </c>
      <c r="G83" s="43">
        <f t="shared" si="4"/>
        <v>91.186809719154297</v>
      </c>
    </row>
    <row r="84" spans="1:7" x14ac:dyDescent="0.25">
      <c r="A84" s="103"/>
      <c r="B84" s="45"/>
      <c r="C84" s="8">
        <v>4790</v>
      </c>
      <c r="D84" s="15" t="s">
        <v>180</v>
      </c>
      <c r="E84" s="11">
        <v>162985</v>
      </c>
      <c r="F84" s="11">
        <v>152124.07</v>
      </c>
      <c r="G84" s="43">
        <f t="shared" si="4"/>
        <v>93.336239531245212</v>
      </c>
    </row>
    <row r="85" spans="1:7" ht="30" x14ac:dyDescent="0.25">
      <c r="A85" s="103"/>
      <c r="B85" s="45"/>
      <c r="C85" s="8">
        <v>4800</v>
      </c>
      <c r="D85" s="15" t="s">
        <v>186</v>
      </c>
      <c r="E85" s="11">
        <v>7400</v>
      </c>
      <c r="F85" s="11">
        <v>7306.77</v>
      </c>
      <c r="G85" s="43">
        <f t="shared" si="4"/>
        <v>98.740135135135134</v>
      </c>
    </row>
    <row r="86" spans="1:7" ht="45" x14ac:dyDescent="0.25">
      <c r="A86" s="103"/>
      <c r="B86" s="45"/>
      <c r="C86" s="8">
        <v>4850</v>
      </c>
      <c r="D86" s="15" t="s">
        <v>193</v>
      </c>
      <c r="E86" s="11">
        <v>2031</v>
      </c>
      <c r="F86" s="11">
        <v>1862.87</v>
      </c>
      <c r="G86" s="43">
        <f t="shared" si="4"/>
        <v>91.721811915312657</v>
      </c>
    </row>
    <row r="87" spans="1:7" ht="30" x14ac:dyDescent="0.25">
      <c r="A87" s="103"/>
      <c r="B87" s="45"/>
      <c r="C87" s="8">
        <v>4860</v>
      </c>
      <c r="D87" s="15" t="s">
        <v>194</v>
      </c>
      <c r="E87" s="11">
        <v>712</v>
      </c>
      <c r="F87" s="11">
        <v>493.05</v>
      </c>
      <c r="G87" s="43">
        <f t="shared" si="4"/>
        <v>69.248595505617971</v>
      </c>
    </row>
    <row r="88" spans="1:7" x14ac:dyDescent="0.25">
      <c r="A88" s="103"/>
      <c r="B88" s="51">
        <v>80107</v>
      </c>
      <c r="C88" s="51"/>
      <c r="D88" s="52" t="s">
        <v>70</v>
      </c>
      <c r="E88" s="54">
        <f>SUM(E72:E87)</f>
        <v>247195</v>
      </c>
      <c r="F88" s="54">
        <f>SUM(F72:F87)</f>
        <v>229373.48999999996</v>
      </c>
      <c r="G88" s="55">
        <f>SUM(F88*100/E88)</f>
        <v>92.790505471388968</v>
      </c>
    </row>
    <row r="89" spans="1:7" x14ac:dyDescent="0.25">
      <c r="A89" s="103"/>
      <c r="B89" s="108"/>
      <c r="C89" s="104">
        <v>4210</v>
      </c>
      <c r="D89" s="15" t="s">
        <v>59</v>
      </c>
      <c r="E89" s="43">
        <v>5689</v>
      </c>
      <c r="F89" s="43">
        <v>4169.99</v>
      </c>
      <c r="G89" s="11">
        <f t="shared" si="3"/>
        <v>73.299173844260849</v>
      </c>
    </row>
    <row r="90" spans="1:7" x14ac:dyDescent="0.25">
      <c r="A90" s="103"/>
      <c r="B90" s="108"/>
      <c r="C90" s="104">
        <v>4300</v>
      </c>
      <c r="D90" s="15" t="s">
        <v>6</v>
      </c>
      <c r="E90" s="43">
        <v>13586</v>
      </c>
      <c r="F90" s="43">
        <v>7642.21</v>
      </c>
      <c r="G90" s="11">
        <f t="shared" si="3"/>
        <v>56.250625644045343</v>
      </c>
    </row>
    <row r="91" spans="1:7" ht="45" x14ac:dyDescent="0.25">
      <c r="A91" s="103"/>
      <c r="B91" s="108"/>
      <c r="C91" s="8">
        <v>4350</v>
      </c>
      <c r="D91" s="15" t="s">
        <v>189</v>
      </c>
      <c r="E91" s="43">
        <v>311</v>
      </c>
      <c r="F91" s="43">
        <v>214.55</v>
      </c>
      <c r="G91" s="11">
        <f t="shared" si="3"/>
        <v>68.987138263665599</v>
      </c>
    </row>
    <row r="92" spans="1:7" ht="30" x14ac:dyDescent="0.25">
      <c r="A92" s="103"/>
      <c r="B92" s="108"/>
      <c r="C92" s="8">
        <v>4370</v>
      </c>
      <c r="D92" s="15" t="s">
        <v>190</v>
      </c>
      <c r="E92" s="43">
        <v>414</v>
      </c>
      <c r="F92" s="43">
        <v>109.07</v>
      </c>
      <c r="G92" s="11">
        <f t="shared" si="3"/>
        <v>26.345410628019323</v>
      </c>
    </row>
    <row r="93" spans="1:7" ht="30" x14ac:dyDescent="0.25">
      <c r="A93" s="103"/>
      <c r="B93" s="102"/>
      <c r="C93" s="8">
        <v>4700</v>
      </c>
      <c r="D93" s="15" t="s">
        <v>63</v>
      </c>
      <c r="E93" s="11">
        <v>20412</v>
      </c>
      <c r="F93" s="11">
        <v>18741.88</v>
      </c>
      <c r="G93" s="11">
        <f t="shared" si="3"/>
        <v>91.817950225357635</v>
      </c>
    </row>
    <row r="94" spans="1:7" ht="30" x14ac:dyDescent="0.25">
      <c r="A94" s="103"/>
      <c r="B94" s="102"/>
      <c r="C94" s="8">
        <v>4860</v>
      </c>
      <c r="D94" s="15" t="s">
        <v>194</v>
      </c>
      <c r="E94" s="46">
        <v>1443</v>
      </c>
      <c r="F94" s="46">
        <v>1217.24</v>
      </c>
      <c r="G94" s="47">
        <f t="shared" si="3"/>
        <v>84.35481635481635</v>
      </c>
    </row>
    <row r="95" spans="1:7" x14ac:dyDescent="0.25">
      <c r="A95" s="105"/>
      <c r="B95" s="50">
        <v>80146</v>
      </c>
      <c r="C95" s="51"/>
      <c r="D95" s="52" t="s">
        <v>74</v>
      </c>
      <c r="E95" s="53">
        <f>SUM(E89:E94)</f>
        <v>41855</v>
      </c>
      <c r="F95" s="53">
        <f>SUM(F89:F94)</f>
        <v>32094.940000000002</v>
      </c>
      <c r="G95" s="53">
        <f t="shared" si="3"/>
        <v>76.681256719627285</v>
      </c>
    </row>
    <row r="96" spans="1:7" ht="30" x14ac:dyDescent="0.25">
      <c r="A96" s="45"/>
      <c r="B96" s="44"/>
      <c r="C96" s="41">
        <v>3020</v>
      </c>
      <c r="D96" s="42" t="s">
        <v>75</v>
      </c>
      <c r="E96" s="43">
        <v>2049</v>
      </c>
      <c r="F96" s="43">
        <v>1267.6099999999999</v>
      </c>
      <c r="G96" s="43">
        <f t="shared" si="3"/>
        <v>61.864812103465098</v>
      </c>
    </row>
    <row r="97" spans="1:7" x14ac:dyDescent="0.25">
      <c r="A97" s="45"/>
      <c r="B97" s="45"/>
      <c r="C97" s="8">
        <v>4010</v>
      </c>
      <c r="D97" s="15" t="s">
        <v>56</v>
      </c>
      <c r="E97" s="11">
        <v>252220</v>
      </c>
      <c r="F97" s="11">
        <v>243440.68</v>
      </c>
      <c r="G97" s="43">
        <f t="shared" si="3"/>
        <v>96.519181666798829</v>
      </c>
    </row>
    <row r="98" spans="1:7" x14ac:dyDescent="0.25">
      <c r="A98" s="45"/>
      <c r="B98" s="45"/>
      <c r="C98" s="8">
        <v>4040</v>
      </c>
      <c r="D98" s="15" t="s">
        <v>57</v>
      </c>
      <c r="E98" s="11">
        <v>12780</v>
      </c>
      <c r="F98" s="11">
        <v>12780</v>
      </c>
      <c r="G98" s="43">
        <f t="shared" si="3"/>
        <v>100</v>
      </c>
    </row>
    <row r="99" spans="1:7" x14ac:dyDescent="0.25">
      <c r="A99" s="45"/>
      <c r="B99" s="45"/>
      <c r="C99" s="8">
        <v>4110</v>
      </c>
      <c r="D99" s="15" t="s">
        <v>58</v>
      </c>
      <c r="E99" s="11">
        <v>38511</v>
      </c>
      <c r="F99" s="11">
        <v>36377.730000000003</v>
      </c>
      <c r="G99" s="43">
        <f t="shared" si="3"/>
        <v>94.460621640570238</v>
      </c>
    </row>
    <row r="100" spans="1:7" ht="45" x14ac:dyDescent="0.25">
      <c r="A100" s="45"/>
      <c r="B100" s="45"/>
      <c r="C100" s="8">
        <v>4120</v>
      </c>
      <c r="D100" s="15" t="s">
        <v>136</v>
      </c>
      <c r="E100" s="11">
        <v>3191</v>
      </c>
      <c r="F100" s="11">
        <v>2500.38</v>
      </c>
      <c r="G100" s="43">
        <f t="shared" si="3"/>
        <v>78.357254779066125</v>
      </c>
    </row>
    <row r="101" spans="1:7" x14ac:dyDescent="0.25">
      <c r="A101" s="45"/>
      <c r="B101" s="45"/>
      <c r="C101" s="8">
        <v>4210</v>
      </c>
      <c r="D101" s="15" t="s">
        <v>59</v>
      </c>
      <c r="E101" s="11">
        <v>18500</v>
      </c>
      <c r="F101" s="11">
        <v>16122.93</v>
      </c>
      <c r="G101" s="43">
        <f t="shared" si="3"/>
        <v>87.15097297297298</v>
      </c>
    </row>
    <row r="102" spans="1:7" x14ac:dyDescent="0.25">
      <c r="A102" s="45"/>
      <c r="B102" s="45"/>
      <c r="C102" s="8">
        <v>4260</v>
      </c>
      <c r="D102" s="15" t="s">
        <v>5</v>
      </c>
      <c r="E102" s="11">
        <v>27000</v>
      </c>
      <c r="F102" s="11">
        <v>11019.81</v>
      </c>
      <c r="G102" s="43">
        <f t="shared" si="3"/>
        <v>40.81411111111111</v>
      </c>
    </row>
    <row r="103" spans="1:7" x14ac:dyDescent="0.25">
      <c r="A103" s="45"/>
      <c r="B103" s="45"/>
      <c r="C103" s="8">
        <v>4280</v>
      </c>
      <c r="D103" s="15" t="s">
        <v>60</v>
      </c>
      <c r="E103" s="11">
        <v>800</v>
      </c>
      <c r="F103" s="11">
        <v>387.31</v>
      </c>
      <c r="G103" s="43">
        <f t="shared" si="3"/>
        <v>48.41375</v>
      </c>
    </row>
    <row r="104" spans="1:7" x14ac:dyDescent="0.25">
      <c r="A104" s="45"/>
      <c r="B104" s="45"/>
      <c r="C104" s="8">
        <v>4300</v>
      </c>
      <c r="D104" s="15" t="s">
        <v>6</v>
      </c>
      <c r="E104" s="11">
        <v>6000</v>
      </c>
      <c r="F104" s="11">
        <v>5142.6400000000003</v>
      </c>
      <c r="G104" s="43">
        <f t="shared" si="3"/>
        <v>85.710666666666683</v>
      </c>
    </row>
    <row r="105" spans="1:7" ht="45" x14ac:dyDescent="0.25">
      <c r="A105" s="45"/>
      <c r="B105" s="45"/>
      <c r="C105" s="8">
        <v>4350</v>
      </c>
      <c r="D105" s="15" t="s">
        <v>189</v>
      </c>
      <c r="E105" s="11">
        <v>718</v>
      </c>
      <c r="F105" s="11">
        <v>718</v>
      </c>
      <c r="G105" s="43">
        <f t="shared" si="3"/>
        <v>100</v>
      </c>
    </row>
    <row r="106" spans="1:7" ht="30" x14ac:dyDescent="0.25">
      <c r="A106" s="45"/>
      <c r="B106" s="45"/>
      <c r="C106" s="8">
        <v>4370</v>
      </c>
      <c r="D106" s="15" t="s">
        <v>190</v>
      </c>
      <c r="E106" s="11">
        <v>380</v>
      </c>
      <c r="F106" s="11">
        <v>262.27</v>
      </c>
      <c r="G106" s="43">
        <f t="shared" si="3"/>
        <v>69.018421052631581</v>
      </c>
    </row>
    <row r="107" spans="1:7" x14ac:dyDescent="0.25">
      <c r="A107" s="45"/>
      <c r="B107" s="45"/>
      <c r="C107" s="8">
        <v>4410</v>
      </c>
      <c r="D107" s="15" t="s">
        <v>8</v>
      </c>
      <c r="E107" s="11">
        <v>50</v>
      </c>
      <c r="F107" s="11">
        <v>0</v>
      </c>
      <c r="G107" s="43">
        <f t="shared" si="3"/>
        <v>0</v>
      </c>
    </row>
    <row r="108" spans="1:7" x14ac:dyDescent="0.25">
      <c r="A108" s="45"/>
      <c r="B108" s="45"/>
      <c r="C108" s="8">
        <v>4440</v>
      </c>
      <c r="D108" s="15" t="s">
        <v>62</v>
      </c>
      <c r="E108" s="11">
        <v>7509</v>
      </c>
      <c r="F108" s="11">
        <v>7509</v>
      </c>
      <c r="G108" s="43">
        <f t="shared" si="3"/>
        <v>100</v>
      </c>
    </row>
    <row r="109" spans="1:7" ht="30" x14ac:dyDescent="0.25">
      <c r="A109" s="45"/>
      <c r="B109" s="45"/>
      <c r="C109" s="8">
        <v>4700</v>
      </c>
      <c r="D109" s="15" t="s">
        <v>63</v>
      </c>
      <c r="E109" s="11">
        <v>1050</v>
      </c>
      <c r="F109" s="11">
        <v>1043.73</v>
      </c>
      <c r="G109" s="43">
        <f t="shared" si="3"/>
        <v>99.402857142857144</v>
      </c>
    </row>
    <row r="110" spans="1:7" ht="34.5" customHeight="1" x14ac:dyDescent="0.25">
      <c r="A110" s="45"/>
      <c r="B110" s="45"/>
      <c r="C110" s="8">
        <v>4740</v>
      </c>
      <c r="D110" s="15" t="s">
        <v>191</v>
      </c>
      <c r="E110" s="11">
        <v>18877</v>
      </c>
      <c r="F110" s="11">
        <v>15031.95</v>
      </c>
      <c r="G110" s="43">
        <f t="shared" si="3"/>
        <v>79.631032473380301</v>
      </c>
    </row>
    <row r="111" spans="1:7" ht="45" x14ac:dyDescent="0.25">
      <c r="A111" s="45"/>
      <c r="B111" s="45"/>
      <c r="C111" s="8">
        <v>4850</v>
      </c>
      <c r="D111" s="15" t="s">
        <v>193</v>
      </c>
      <c r="E111" s="11">
        <v>3729</v>
      </c>
      <c r="F111" s="11">
        <v>2402.67</v>
      </c>
      <c r="G111" s="43">
        <f t="shared" si="3"/>
        <v>64.432019308125504</v>
      </c>
    </row>
    <row r="112" spans="1:7" ht="30" x14ac:dyDescent="0.25">
      <c r="A112" s="45"/>
      <c r="B112" s="45"/>
      <c r="C112" s="8">
        <v>4860</v>
      </c>
      <c r="D112" s="15" t="s">
        <v>194</v>
      </c>
      <c r="E112" s="11">
        <v>1974</v>
      </c>
      <c r="F112" s="11">
        <v>691.25</v>
      </c>
      <c r="G112" s="43">
        <f t="shared" si="3"/>
        <v>35.0177304964539</v>
      </c>
    </row>
    <row r="113" spans="1:7" x14ac:dyDescent="0.25">
      <c r="A113" s="45"/>
      <c r="B113" s="71">
        <v>80148</v>
      </c>
      <c r="C113" s="72"/>
      <c r="D113" s="52" t="s">
        <v>73</v>
      </c>
      <c r="E113" s="53">
        <f>SUM(E96:E112)</f>
        <v>395338</v>
      </c>
      <c r="F113" s="53">
        <f>SUM(F96:F112)</f>
        <v>356697.95999999996</v>
      </c>
      <c r="G113" s="53">
        <f>SUM(F113*100/E113)</f>
        <v>90.226074902994398</v>
      </c>
    </row>
    <row r="114" spans="1:7" x14ac:dyDescent="0.25">
      <c r="A114" s="105"/>
      <c r="B114" s="108"/>
      <c r="C114" s="104">
        <v>4110</v>
      </c>
      <c r="D114" s="15" t="s">
        <v>58</v>
      </c>
      <c r="E114" s="109">
        <v>2647</v>
      </c>
      <c r="F114" s="109">
        <v>0</v>
      </c>
      <c r="G114" s="109">
        <f t="shared" ref="G114:G117" si="5">F114*100/E114</f>
        <v>0</v>
      </c>
    </row>
    <row r="115" spans="1:7" ht="45" x14ac:dyDescent="0.25">
      <c r="A115" s="105"/>
      <c r="B115" s="108"/>
      <c r="C115" s="104">
        <v>4120</v>
      </c>
      <c r="D115" s="15" t="s">
        <v>136</v>
      </c>
      <c r="E115" s="109">
        <v>379</v>
      </c>
      <c r="F115" s="109">
        <v>0</v>
      </c>
      <c r="G115" s="109">
        <f t="shared" si="5"/>
        <v>0</v>
      </c>
    </row>
    <row r="116" spans="1:7" x14ac:dyDescent="0.25">
      <c r="A116" s="105"/>
      <c r="B116" s="108"/>
      <c r="C116" s="8">
        <v>4240</v>
      </c>
      <c r="D116" s="15" t="s">
        <v>77</v>
      </c>
      <c r="E116" s="109">
        <v>8000</v>
      </c>
      <c r="F116" s="109">
        <v>1883.88</v>
      </c>
      <c r="G116" s="109">
        <f t="shared" si="5"/>
        <v>23.548500000000001</v>
      </c>
    </row>
    <row r="117" spans="1:7" x14ac:dyDescent="0.25">
      <c r="A117" s="105"/>
      <c r="B117" s="108"/>
      <c r="C117" s="8">
        <v>4790</v>
      </c>
      <c r="D117" s="15" t="s">
        <v>180</v>
      </c>
      <c r="E117" s="109">
        <v>9894</v>
      </c>
      <c r="F117" s="109">
        <v>0</v>
      </c>
      <c r="G117" s="109">
        <f t="shared" si="5"/>
        <v>0</v>
      </c>
    </row>
    <row r="118" spans="1:7" ht="89.25" customHeight="1" x14ac:dyDescent="0.25">
      <c r="A118" s="105"/>
      <c r="B118" s="50">
        <v>80149</v>
      </c>
      <c r="C118" s="51"/>
      <c r="D118" s="52" t="s">
        <v>147</v>
      </c>
      <c r="E118" s="53">
        <f>SUM(E114:E117)</f>
        <v>20920</v>
      </c>
      <c r="F118" s="53">
        <f>SUM(F114:F117)</f>
        <v>1883.88</v>
      </c>
      <c r="G118" s="110">
        <f t="shared" ref="G118" si="6">F118*100/E118</f>
        <v>9.005162523900573</v>
      </c>
    </row>
    <row r="119" spans="1:7" ht="30" x14ac:dyDescent="0.25">
      <c r="A119" s="105"/>
      <c r="B119" s="108"/>
      <c r="C119" s="62">
        <v>3020</v>
      </c>
      <c r="D119" s="42" t="s">
        <v>75</v>
      </c>
      <c r="E119" s="11">
        <v>15169</v>
      </c>
      <c r="F119" s="11">
        <v>14981</v>
      </c>
      <c r="G119" s="48">
        <f t="shared" ref="G119:G123" si="7">SUM(F119*100/E119)</f>
        <v>98.760630232711449</v>
      </c>
    </row>
    <row r="120" spans="1:7" ht="30" x14ac:dyDescent="0.25">
      <c r="A120" s="105"/>
      <c r="B120" s="108"/>
      <c r="C120" s="8">
        <v>3040</v>
      </c>
      <c r="D120" s="175" t="s">
        <v>262</v>
      </c>
      <c r="E120" s="11">
        <v>4500</v>
      </c>
      <c r="F120" s="11">
        <v>4500</v>
      </c>
      <c r="G120" s="48">
        <f t="shared" si="7"/>
        <v>100</v>
      </c>
    </row>
    <row r="121" spans="1:7" x14ac:dyDescent="0.25">
      <c r="A121" s="105"/>
      <c r="B121" s="45"/>
      <c r="C121" s="104">
        <v>4110</v>
      </c>
      <c r="D121" s="15" t="s">
        <v>58</v>
      </c>
      <c r="E121" s="11">
        <v>80019</v>
      </c>
      <c r="F121" s="11">
        <v>54236.13</v>
      </c>
      <c r="G121" s="48">
        <f t="shared" si="7"/>
        <v>67.779064972069136</v>
      </c>
    </row>
    <row r="122" spans="1:7" ht="45" x14ac:dyDescent="0.25">
      <c r="A122" s="105"/>
      <c r="B122" s="45"/>
      <c r="C122" s="104">
        <v>4120</v>
      </c>
      <c r="D122" s="15" t="s">
        <v>136</v>
      </c>
      <c r="E122" s="11">
        <v>8299</v>
      </c>
      <c r="F122" s="11">
        <v>7519.37</v>
      </c>
      <c r="G122" s="43">
        <f t="shared" si="7"/>
        <v>90.60573563079889</v>
      </c>
    </row>
    <row r="123" spans="1:7" x14ac:dyDescent="0.25">
      <c r="A123" s="105"/>
      <c r="B123" s="45"/>
      <c r="C123" s="104">
        <v>4240</v>
      </c>
      <c r="D123" s="15" t="s">
        <v>77</v>
      </c>
      <c r="E123" s="11">
        <v>20000</v>
      </c>
      <c r="F123" s="11">
        <v>9982.1299999999992</v>
      </c>
      <c r="G123" s="43">
        <f t="shared" si="7"/>
        <v>49.910649999999997</v>
      </c>
    </row>
    <row r="124" spans="1:7" x14ac:dyDescent="0.25">
      <c r="A124" s="105"/>
      <c r="B124" s="45"/>
      <c r="C124" s="8">
        <v>4440</v>
      </c>
      <c r="D124" s="113" t="s">
        <v>62</v>
      </c>
      <c r="E124" s="134">
        <v>10000</v>
      </c>
      <c r="F124" s="11">
        <v>10000</v>
      </c>
      <c r="G124" s="43">
        <f t="shared" ref="G124:G125" si="8">F124*100/E124</f>
        <v>100</v>
      </c>
    </row>
    <row r="125" spans="1:7" x14ac:dyDescent="0.25">
      <c r="A125" s="105"/>
      <c r="B125" s="45"/>
      <c r="C125" s="8">
        <v>4790</v>
      </c>
      <c r="D125" s="15" t="s">
        <v>180</v>
      </c>
      <c r="E125" s="11">
        <v>443813</v>
      </c>
      <c r="F125" s="11">
        <v>300688.83</v>
      </c>
      <c r="G125" s="43">
        <f t="shared" si="8"/>
        <v>67.751244330382391</v>
      </c>
    </row>
    <row r="126" spans="1:7" ht="60" x14ac:dyDescent="0.25">
      <c r="A126" s="105"/>
      <c r="B126" s="71">
        <v>80150</v>
      </c>
      <c r="C126" s="51"/>
      <c r="D126" s="52" t="s">
        <v>78</v>
      </c>
      <c r="E126" s="53">
        <f>SUM(E119:E125)</f>
        <v>581800</v>
      </c>
      <c r="F126" s="53">
        <f>SUM(F119:F125)</f>
        <v>401907.46</v>
      </c>
      <c r="G126" s="69">
        <f t="shared" ref="G126" si="9">SUM(F126*100/E126)</f>
        <v>69.080003437607431</v>
      </c>
    </row>
    <row r="127" spans="1:7" x14ac:dyDescent="0.25">
      <c r="A127" s="105"/>
      <c r="B127" s="226"/>
      <c r="C127" s="225">
        <v>4240</v>
      </c>
      <c r="D127" s="15" t="s">
        <v>77</v>
      </c>
      <c r="E127" s="228">
        <v>65675.210000000006</v>
      </c>
      <c r="F127" s="228">
        <v>61481.59</v>
      </c>
      <c r="G127" s="49">
        <f>SUM(F127*100/E127)</f>
        <v>93.614607399047514</v>
      </c>
    </row>
    <row r="128" spans="1:7" ht="30" x14ac:dyDescent="0.25">
      <c r="A128" s="105"/>
      <c r="B128" s="227"/>
      <c r="C128" s="104">
        <v>4860</v>
      </c>
      <c r="D128" s="15" t="s">
        <v>194</v>
      </c>
      <c r="E128" s="127">
        <v>2242.84</v>
      </c>
      <c r="F128" s="11">
        <v>2242.84</v>
      </c>
      <c r="G128" s="49">
        <f>SUM(F128*100/E128)</f>
        <v>100</v>
      </c>
    </row>
    <row r="129" spans="1:7" ht="60" x14ac:dyDescent="0.25">
      <c r="A129" s="45"/>
      <c r="B129" s="111">
        <v>80153</v>
      </c>
      <c r="C129" s="51"/>
      <c r="D129" s="52" t="s">
        <v>79</v>
      </c>
      <c r="E129" s="53">
        <f>SUM(E127:E128)</f>
        <v>67918.05</v>
      </c>
      <c r="F129" s="53">
        <f>SUM(F127:F128)</f>
        <v>63724.429999999993</v>
      </c>
      <c r="G129" s="69">
        <f>SUM(F129*100/E129)</f>
        <v>93.825470548698007</v>
      </c>
    </row>
    <row r="130" spans="1:7" ht="16.5" customHeight="1" x14ac:dyDescent="0.25">
      <c r="A130" s="105"/>
      <c r="B130" s="41"/>
      <c r="C130" s="112">
        <v>4440</v>
      </c>
      <c r="D130" s="113" t="s">
        <v>62</v>
      </c>
      <c r="E130" s="11">
        <v>48695</v>
      </c>
      <c r="F130" s="11">
        <v>48695</v>
      </c>
      <c r="G130" s="114">
        <f t="shared" ref="G130" si="10">F130*100/E130</f>
        <v>100</v>
      </c>
    </row>
    <row r="131" spans="1:7" ht="15.75" customHeight="1" x14ac:dyDescent="0.25">
      <c r="A131" s="105"/>
      <c r="B131" s="111">
        <v>80195</v>
      </c>
      <c r="C131" s="72"/>
      <c r="D131" s="73" t="s">
        <v>69</v>
      </c>
      <c r="E131" s="53">
        <f>SUM(E130:E130)</f>
        <v>48695</v>
      </c>
      <c r="F131" s="53">
        <f>SUM(F130:F130)</f>
        <v>48695</v>
      </c>
      <c r="G131" s="53">
        <f>F131*100/E131</f>
        <v>100</v>
      </c>
    </row>
    <row r="132" spans="1:7" ht="15.75" customHeight="1" thickBot="1" x14ac:dyDescent="0.3">
      <c r="A132" s="64">
        <v>801</v>
      </c>
      <c r="B132" s="119"/>
      <c r="C132" s="65"/>
      <c r="D132" s="70" t="s">
        <v>64</v>
      </c>
      <c r="E132" s="67">
        <f>SUM(E42+E71+E88+E95+E113+E118+E126+E129+E131)</f>
        <v>10013030.600000001</v>
      </c>
      <c r="F132" s="67">
        <f>SUM(F42+F71+F88+F95+F113+F118+F126+F129+F131)</f>
        <v>8963271.5600000005</v>
      </c>
      <c r="G132" s="67">
        <f>SUM(F132*100/E132)</f>
        <v>89.516070788797933</v>
      </c>
    </row>
    <row r="133" spans="1:7" ht="15.75" thickBot="1" x14ac:dyDescent="0.3">
      <c r="A133" s="58"/>
      <c r="B133" s="59"/>
      <c r="C133" s="59"/>
      <c r="D133" s="68" t="s">
        <v>65</v>
      </c>
      <c r="E133" s="56">
        <f>SUM(E11+E132)</f>
        <v>10015030.600000001</v>
      </c>
      <c r="F133" s="56">
        <f>SUM(F11+F132)</f>
        <v>8963271.5600000005</v>
      </c>
      <c r="G133" s="56">
        <f t="shared" ref="G133" si="11">SUM(F133*100/E133)</f>
        <v>89.498194443859205</v>
      </c>
    </row>
    <row r="134" spans="1:7" x14ac:dyDescent="0.25">
      <c r="A134" s="107"/>
      <c r="B134" s="107"/>
    </row>
    <row r="135" spans="1:7" x14ac:dyDescent="0.25">
      <c r="A135" s="117"/>
      <c r="B135" s="117"/>
    </row>
    <row r="136" spans="1:7" x14ac:dyDescent="0.25">
      <c r="A136" s="117"/>
      <c r="B136" s="117"/>
    </row>
    <row r="137" spans="1:7" x14ac:dyDescent="0.25">
      <c r="A137" s="117"/>
      <c r="B137" s="117"/>
    </row>
    <row r="138" spans="1:7" x14ac:dyDescent="0.25">
      <c r="A138" s="117"/>
      <c r="B138" s="95"/>
    </row>
    <row r="139" spans="1:7" x14ac:dyDescent="0.25">
      <c r="A139" s="95"/>
    </row>
    <row r="141" spans="1:7" ht="18.75" x14ac:dyDescent="0.3">
      <c r="C141" s="40" t="s">
        <v>12</v>
      </c>
      <c r="D141" s="77"/>
    </row>
    <row r="142" spans="1:7" x14ac:dyDescent="0.25">
      <c r="A142" s="44" t="s">
        <v>68</v>
      </c>
      <c r="B142" s="8" t="s">
        <v>53</v>
      </c>
      <c r="C142" s="8" t="s">
        <v>2</v>
      </c>
      <c r="D142" s="8" t="s">
        <v>54</v>
      </c>
      <c r="E142" s="8" t="s">
        <v>55</v>
      </c>
      <c r="F142" s="8" t="s">
        <v>16</v>
      </c>
      <c r="G142" s="8" t="s">
        <v>17</v>
      </c>
    </row>
    <row r="143" spans="1:7" x14ac:dyDescent="0.25">
      <c r="A143" s="44"/>
      <c r="B143" s="61"/>
      <c r="C143" s="74" t="s">
        <v>18</v>
      </c>
      <c r="D143" s="8" t="s">
        <v>66</v>
      </c>
      <c r="E143" s="23">
        <v>9600</v>
      </c>
      <c r="F143" s="23">
        <v>9058.32</v>
      </c>
      <c r="G143" s="11">
        <f t="shared" ref="G143:G152" si="12">SUM(F143*100/E143)</f>
        <v>94.357500000000002</v>
      </c>
    </row>
    <row r="144" spans="1:7" x14ac:dyDescent="0.25">
      <c r="A144" s="45"/>
      <c r="B144" s="62"/>
      <c r="C144" s="74" t="s">
        <v>19</v>
      </c>
      <c r="D144" s="8" t="s">
        <v>67</v>
      </c>
      <c r="E144" s="11">
        <v>2400</v>
      </c>
      <c r="F144" s="11">
        <v>2315.7800000000002</v>
      </c>
      <c r="G144" s="11">
        <f t="shared" si="12"/>
        <v>96.490833333333342</v>
      </c>
    </row>
    <row r="145" spans="1:7" x14ac:dyDescent="0.25">
      <c r="A145" s="45"/>
      <c r="B145" s="60">
        <v>80101</v>
      </c>
      <c r="C145" s="75"/>
      <c r="D145" s="60" t="s">
        <v>71</v>
      </c>
      <c r="E145" s="53">
        <f>SUM(E143:E144)</f>
        <v>12000</v>
      </c>
      <c r="F145" s="53">
        <f>SUM(F143:F144)</f>
        <v>11374.1</v>
      </c>
      <c r="G145" s="54">
        <f t="shared" si="12"/>
        <v>94.784166666666664</v>
      </c>
    </row>
    <row r="146" spans="1:7" ht="30" x14ac:dyDescent="0.25">
      <c r="A146" s="45"/>
      <c r="B146" s="95"/>
      <c r="C146" s="132" t="s">
        <v>169</v>
      </c>
      <c r="D146" s="113" t="s">
        <v>170</v>
      </c>
      <c r="E146" s="11">
        <v>0</v>
      </c>
      <c r="F146" s="11">
        <v>0</v>
      </c>
      <c r="G146" s="11">
        <v>0</v>
      </c>
    </row>
    <row r="147" spans="1:7" ht="30" x14ac:dyDescent="0.25">
      <c r="A147" s="45"/>
      <c r="B147" s="95"/>
      <c r="C147" s="132" t="s">
        <v>20</v>
      </c>
      <c r="D147" s="113" t="s">
        <v>22</v>
      </c>
      <c r="E147" s="11">
        <v>64000</v>
      </c>
      <c r="F147" s="133">
        <v>62375.1</v>
      </c>
      <c r="G147" s="11">
        <f t="shared" si="12"/>
        <v>97.461093750000003</v>
      </c>
    </row>
    <row r="148" spans="1:7" x14ac:dyDescent="0.25">
      <c r="A148" s="45"/>
      <c r="B148" s="95"/>
      <c r="C148" s="74" t="s">
        <v>18</v>
      </c>
      <c r="D148" s="15" t="s">
        <v>171</v>
      </c>
      <c r="E148" s="11">
        <v>0</v>
      </c>
      <c r="F148" s="11">
        <v>0</v>
      </c>
      <c r="G148" s="11">
        <v>0</v>
      </c>
    </row>
    <row r="149" spans="1:7" x14ac:dyDescent="0.25">
      <c r="A149" s="45"/>
      <c r="B149" s="51">
        <v>80104</v>
      </c>
      <c r="C149" s="129"/>
      <c r="D149" s="130" t="s">
        <v>72</v>
      </c>
      <c r="E149" s="69">
        <f>SUM(E146:E148)</f>
        <v>64000</v>
      </c>
      <c r="F149" s="69">
        <f>SUM(F146:F148)</f>
        <v>62375.1</v>
      </c>
      <c r="G149" s="131">
        <f t="shared" ref="G149" si="13">SUM(F149*100/E149)</f>
        <v>97.461093750000003</v>
      </c>
    </row>
    <row r="150" spans="1:7" ht="30" customHeight="1" x14ac:dyDescent="0.25">
      <c r="A150" s="64">
        <v>801</v>
      </c>
      <c r="B150" s="65"/>
      <c r="C150" s="65"/>
      <c r="D150" s="66" t="s">
        <v>64</v>
      </c>
      <c r="E150" s="67">
        <f>SUM(E145+E149)</f>
        <v>76000</v>
      </c>
      <c r="F150" s="67">
        <f>SUM(F145+F149)</f>
        <v>73749.2</v>
      </c>
      <c r="G150" s="67">
        <f t="shared" si="12"/>
        <v>97.038421052631577</v>
      </c>
    </row>
    <row r="151" spans="1:7" ht="15.75" thickBot="1" x14ac:dyDescent="0.3">
      <c r="E151" s="4"/>
      <c r="F151" s="63"/>
      <c r="G151" s="63"/>
    </row>
    <row r="152" spans="1:7" ht="15.75" thickBot="1" x14ac:dyDescent="0.3">
      <c r="A152" s="121"/>
      <c r="B152" s="122"/>
      <c r="C152" s="122"/>
      <c r="D152" s="123" t="s">
        <v>65</v>
      </c>
      <c r="E152" s="124">
        <f>SUM(E150)</f>
        <v>76000</v>
      </c>
      <c r="F152" s="124">
        <f>SUM(F150)</f>
        <v>73749.2</v>
      </c>
      <c r="G152" s="124">
        <f t="shared" si="12"/>
        <v>97.038421052631577</v>
      </c>
    </row>
    <row r="153" spans="1:7" x14ac:dyDescent="0.25">
      <c r="A153" s="118"/>
    </row>
    <row r="154" spans="1:7" x14ac:dyDescent="0.25">
      <c r="A154" s="9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58"/>
  <sheetViews>
    <sheetView topLeftCell="A40" workbookViewId="0">
      <selection activeCell="B40" sqref="B40"/>
    </sheetView>
  </sheetViews>
  <sheetFormatPr defaultRowHeight="15" x14ac:dyDescent="0.25"/>
  <cols>
    <col min="1" max="1" width="3.42578125" customWidth="1"/>
    <col min="2" max="2" width="33.5703125" customWidth="1"/>
    <col min="3" max="5" width="13.5703125" customWidth="1"/>
  </cols>
  <sheetData>
    <row r="1" spans="1:5" ht="18" x14ac:dyDescent="0.25">
      <c r="A1" s="233" t="s">
        <v>264</v>
      </c>
      <c r="B1" s="234"/>
      <c r="C1" s="234"/>
      <c r="D1" s="234"/>
      <c r="E1" s="234"/>
    </row>
    <row r="2" spans="1:5" x14ac:dyDescent="0.25">
      <c r="A2" s="78"/>
      <c r="B2" s="78"/>
    </row>
    <row r="3" spans="1:5" ht="36" x14ac:dyDescent="0.25">
      <c r="A3" s="79" t="s">
        <v>82</v>
      </c>
      <c r="B3" s="79" t="s">
        <v>83</v>
      </c>
      <c r="C3" s="80" t="s">
        <v>220</v>
      </c>
      <c r="D3" s="80" t="s">
        <v>177</v>
      </c>
      <c r="E3" s="80" t="s">
        <v>263</v>
      </c>
    </row>
    <row r="4" spans="1:5" x14ac:dyDescent="0.25">
      <c r="A4" s="39">
        <v>1</v>
      </c>
      <c r="B4" s="8" t="s">
        <v>84</v>
      </c>
      <c r="C4" s="133">
        <v>1113155.0900000001</v>
      </c>
      <c r="D4" s="11"/>
      <c r="E4" s="133">
        <v>1047896.62</v>
      </c>
    </row>
    <row r="5" spans="1:5" ht="15" customHeight="1" x14ac:dyDescent="0.25">
      <c r="A5" s="39">
        <v>2</v>
      </c>
      <c r="B5" s="15" t="s">
        <v>85</v>
      </c>
      <c r="C5" s="133">
        <v>0</v>
      </c>
      <c r="D5" s="11"/>
      <c r="E5" s="133">
        <v>0</v>
      </c>
    </row>
    <row r="6" spans="1:5" ht="15" customHeight="1" x14ac:dyDescent="0.25">
      <c r="A6" s="39">
        <v>3</v>
      </c>
      <c r="B6" s="15" t="s">
        <v>86</v>
      </c>
      <c r="C6" s="133">
        <v>0</v>
      </c>
      <c r="D6" s="11"/>
      <c r="E6" s="133">
        <v>0</v>
      </c>
    </row>
    <row r="7" spans="1:5" ht="30" customHeight="1" x14ac:dyDescent="0.25">
      <c r="A7" s="39">
        <v>4</v>
      </c>
      <c r="B7" s="15" t="s">
        <v>87</v>
      </c>
      <c r="C7" s="133">
        <v>0</v>
      </c>
      <c r="D7" s="11"/>
      <c r="E7" s="133">
        <v>0</v>
      </c>
    </row>
    <row r="8" spans="1:5" ht="15" customHeight="1" x14ac:dyDescent="0.25">
      <c r="A8" s="39">
        <v>5</v>
      </c>
      <c r="B8" s="8" t="s">
        <v>88</v>
      </c>
      <c r="C8" s="133">
        <v>0</v>
      </c>
      <c r="D8" s="11"/>
      <c r="E8" s="133">
        <v>0</v>
      </c>
    </row>
    <row r="9" spans="1:5" ht="15" customHeight="1" x14ac:dyDescent="0.25">
      <c r="A9" s="39">
        <v>6</v>
      </c>
      <c r="B9" s="8" t="s">
        <v>89</v>
      </c>
      <c r="C9" s="133">
        <v>0</v>
      </c>
      <c r="D9" s="11"/>
      <c r="E9" s="133">
        <v>0</v>
      </c>
    </row>
    <row r="10" spans="1:5" ht="15" customHeight="1" x14ac:dyDescent="0.25">
      <c r="A10" s="39">
        <v>7</v>
      </c>
      <c r="B10" s="8" t="s">
        <v>90</v>
      </c>
      <c r="C10" s="133">
        <v>0</v>
      </c>
      <c r="D10" s="11"/>
      <c r="E10" s="133">
        <v>0</v>
      </c>
    </row>
    <row r="11" spans="1:5" ht="15" customHeight="1" x14ac:dyDescent="0.25">
      <c r="A11" s="39">
        <v>8</v>
      </c>
      <c r="B11" s="8" t="s">
        <v>91</v>
      </c>
      <c r="C11" s="133">
        <v>0</v>
      </c>
      <c r="D11" s="11"/>
      <c r="E11" s="133">
        <v>0</v>
      </c>
    </row>
    <row r="12" spans="1:5" ht="15" customHeight="1" x14ac:dyDescent="0.25">
      <c r="A12" s="39">
        <v>9</v>
      </c>
      <c r="B12" s="15" t="s">
        <v>92</v>
      </c>
      <c r="C12" s="133">
        <v>0</v>
      </c>
      <c r="D12" s="11"/>
      <c r="E12" s="133">
        <v>0</v>
      </c>
    </row>
    <row r="13" spans="1:5" ht="15" customHeight="1" x14ac:dyDescent="0.25">
      <c r="A13" s="39">
        <v>10</v>
      </c>
      <c r="B13" s="8" t="s">
        <v>93</v>
      </c>
      <c r="C13" s="133">
        <v>0</v>
      </c>
      <c r="D13" s="11"/>
      <c r="E13" s="133">
        <v>0</v>
      </c>
    </row>
    <row r="14" spans="1:5" ht="15" customHeight="1" x14ac:dyDescent="0.25">
      <c r="A14" s="39">
        <v>11</v>
      </c>
      <c r="B14" s="8" t="s">
        <v>94</v>
      </c>
      <c r="C14" s="133">
        <v>0</v>
      </c>
      <c r="D14" s="11"/>
      <c r="E14" s="133">
        <v>0</v>
      </c>
    </row>
    <row r="15" spans="1:5" ht="15" customHeight="1" x14ac:dyDescent="0.25">
      <c r="A15" s="39">
        <v>12</v>
      </c>
      <c r="B15" s="8" t="s">
        <v>95</v>
      </c>
      <c r="C15" s="133">
        <v>0</v>
      </c>
      <c r="D15" s="11"/>
      <c r="E15" s="133">
        <v>0</v>
      </c>
    </row>
    <row r="16" spans="1:5" ht="15" customHeight="1" x14ac:dyDescent="0.25">
      <c r="A16" s="39">
        <v>13</v>
      </c>
      <c r="B16" s="8" t="s">
        <v>96</v>
      </c>
      <c r="C16" s="133">
        <v>0</v>
      </c>
      <c r="D16" s="11"/>
      <c r="E16" s="133">
        <v>0</v>
      </c>
    </row>
    <row r="17" spans="1:5" ht="15" customHeight="1" x14ac:dyDescent="0.25">
      <c r="A17" s="39">
        <v>14</v>
      </c>
      <c r="B17" s="8" t="s">
        <v>97</v>
      </c>
      <c r="C17" s="133">
        <v>0</v>
      </c>
      <c r="D17" s="11"/>
      <c r="E17" s="133">
        <v>0</v>
      </c>
    </row>
    <row r="18" spans="1:5" ht="15" customHeight="1" x14ac:dyDescent="0.25">
      <c r="A18" s="39">
        <v>15</v>
      </c>
      <c r="B18" s="8" t="s">
        <v>98</v>
      </c>
      <c r="C18" s="133">
        <v>0</v>
      </c>
      <c r="D18" s="11"/>
      <c r="E18" s="133">
        <v>0</v>
      </c>
    </row>
    <row r="19" spans="1:5" ht="15" customHeight="1" x14ac:dyDescent="0.25">
      <c r="A19" s="39">
        <v>16</v>
      </c>
      <c r="B19" s="8" t="s">
        <v>99</v>
      </c>
      <c r="C19" s="133">
        <v>0</v>
      </c>
      <c r="D19" s="11"/>
      <c r="E19" s="133">
        <v>0</v>
      </c>
    </row>
    <row r="20" spans="1:5" ht="15" customHeight="1" x14ac:dyDescent="0.25">
      <c r="A20" s="39">
        <v>17</v>
      </c>
      <c r="B20" s="8" t="s">
        <v>100</v>
      </c>
      <c r="C20" s="133">
        <v>0</v>
      </c>
      <c r="D20" s="11"/>
      <c r="E20" s="133">
        <v>0</v>
      </c>
    </row>
    <row r="21" spans="1:5" x14ac:dyDescent="0.25">
      <c r="A21" s="39">
        <v>18</v>
      </c>
      <c r="B21" s="8" t="s">
        <v>101</v>
      </c>
      <c r="C21" s="133">
        <v>0</v>
      </c>
      <c r="D21" s="11"/>
      <c r="E21" s="133">
        <v>0</v>
      </c>
    </row>
    <row r="22" spans="1:5" ht="29.25" customHeight="1" x14ac:dyDescent="0.25">
      <c r="A22" s="39">
        <v>19</v>
      </c>
      <c r="B22" s="15" t="s">
        <v>102</v>
      </c>
      <c r="C22" s="133">
        <v>0</v>
      </c>
      <c r="D22" s="11"/>
      <c r="E22" s="133">
        <v>0</v>
      </c>
    </row>
    <row r="23" spans="1:5" ht="29.25" customHeight="1" x14ac:dyDescent="0.25">
      <c r="A23" s="39">
        <v>20</v>
      </c>
      <c r="B23" s="15" t="s">
        <v>102</v>
      </c>
      <c r="C23" s="133">
        <v>0</v>
      </c>
      <c r="D23" s="11"/>
      <c r="E23" s="133">
        <v>0</v>
      </c>
    </row>
    <row r="24" spans="1:5" ht="29.25" customHeight="1" x14ac:dyDescent="0.25">
      <c r="A24" s="39">
        <v>21</v>
      </c>
      <c r="B24" s="15" t="s">
        <v>102</v>
      </c>
      <c r="C24" s="133">
        <v>0</v>
      </c>
      <c r="D24" s="11"/>
      <c r="E24" s="133">
        <v>0</v>
      </c>
    </row>
    <row r="25" spans="1:5" ht="29.25" customHeight="1" x14ac:dyDescent="0.25">
      <c r="A25" s="39">
        <v>22</v>
      </c>
      <c r="B25" s="81" t="s">
        <v>103</v>
      </c>
      <c r="C25" s="159">
        <v>0</v>
      </c>
      <c r="D25" s="82"/>
      <c r="E25" s="159">
        <v>0</v>
      </c>
    </row>
    <row r="26" spans="1:5" ht="29.25" customHeight="1" x14ac:dyDescent="0.25">
      <c r="A26" s="39">
        <v>23</v>
      </c>
      <c r="B26" s="81" t="s">
        <v>103</v>
      </c>
      <c r="C26" s="159">
        <v>0</v>
      </c>
      <c r="D26" s="82"/>
      <c r="E26" s="159">
        <v>0</v>
      </c>
    </row>
    <row r="27" spans="1:5" ht="29.25" customHeight="1" x14ac:dyDescent="0.25">
      <c r="A27" s="39">
        <v>24</v>
      </c>
      <c r="B27" s="81" t="s">
        <v>103</v>
      </c>
      <c r="C27" s="159">
        <v>0</v>
      </c>
      <c r="D27" s="82"/>
      <c r="E27" s="159">
        <v>0</v>
      </c>
    </row>
    <row r="28" spans="1:5" ht="15" customHeight="1" x14ac:dyDescent="0.25">
      <c r="A28" s="39">
        <v>25</v>
      </c>
      <c r="B28" s="81" t="s">
        <v>104</v>
      </c>
      <c r="C28" s="159">
        <v>1014.76</v>
      </c>
      <c r="D28" s="82"/>
      <c r="E28" s="159">
        <v>594.86</v>
      </c>
    </row>
    <row r="29" spans="1:5" ht="30" customHeight="1" x14ac:dyDescent="0.25">
      <c r="A29" s="39">
        <v>26</v>
      </c>
      <c r="B29" s="81" t="s">
        <v>105</v>
      </c>
      <c r="C29" s="159">
        <v>0</v>
      </c>
      <c r="D29" s="46"/>
      <c r="E29" s="159">
        <v>0</v>
      </c>
    </row>
    <row r="30" spans="1:5" ht="30" customHeight="1" x14ac:dyDescent="0.25">
      <c r="A30" s="39">
        <v>27</v>
      </c>
      <c r="B30" s="81" t="s">
        <v>105</v>
      </c>
      <c r="C30" s="159">
        <v>0</v>
      </c>
      <c r="D30" s="82"/>
      <c r="E30" s="159">
        <v>0</v>
      </c>
    </row>
    <row r="31" spans="1:5" ht="15" customHeight="1" x14ac:dyDescent="0.25">
      <c r="A31" s="39">
        <v>28</v>
      </c>
      <c r="B31" s="81" t="s">
        <v>106</v>
      </c>
      <c r="C31" s="159">
        <v>0</v>
      </c>
      <c r="D31" s="82"/>
      <c r="E31" s="159">
        <v>0</v>
      </c>
    </row>
    <row r="32" spans="1:5" ht="30" customHeight="1" x14ac:dyDescent="0.25">
      <c r="A32" s="39">
        <v>29</v>
      </c>
      <c r="B32" s="81" t="s">
        <v>107</v>
      </c>
      <c r="C32" s="159">
        <v>0</v>
      </c>
      <c r="D32" s="82"/>
      <c r="E32" s="159">
        <v>0</v>
      </c>
    </row>
    <row r="33" spans="1:5" ht="15" customHeight="1" x14ac:dyDescent="0.25">
      <c r="A33" s="39">
        <v>30</v>
      </c>
      <c r="B33" s="81" t="s">
        <v>108</v>
      </c>
      <c r="C33" s="159">
        <v>0</v>
      </c>
      <c r="D33" s="82"/>
      <c r="E33" s="159">
        <v>0</v>
      </c>
    </row>
    <row r="34" spans="1:5" ht="15" customHeight="1" x14ac:dyDescent="0.25">
      <c r="A34" s="39">
        <v>31</v>
      </c>
      <c r="B34" s="81" t="s">
        <v>108</v>
      </c>
      <c r="C34" s="159">
        <v>0</v>
      </c>
      <c r="D34" s="82"/>
      <c r="E34" s="159">
        <v>0</v>
      </c>
    </row>
    <row r="35" spans="1:5" ht="15" customHeight="1" x14ac:dyDescent="0.25">
      <c r="A35" s="39">
        <v>32</v>
      </c>
      <c r="B35" s="81" t="s">
        <v>109</v>
      </c>
      <c r="C35" s="159">
        <v>0</v>
      </c>
      <c r="D35" s="82"/>
      <c r="E35" s="159">
        <v>0</v>
      </c>
    </row>
    <row r="36" spans="1:5" ht="15" customHeight="1" x14ac:dyDescent="0.25">
      <c r="A36" s="39">
        <v>33</v>
      </c>
      <c r="B36" s="81" t="s">
        <v>110</v>
      </c>
      <c r="C36" s="159">
        <v>0</v>
      </c>
      <c r="D36" s="82"/>
      <c r="E36" s="159">
        <v>0</v>
      </c>
    </row>
    <row r="37" spans="1:5" ht="15" customHeight="1" x14ac:dyDescent="0.25">
      <c r="A37" s="39">
        <v>34</v>
      </c>
      <c r="B37" s="81" t="s">
        <v>149</v>
      </c>
      <c r="C37" s="159">
        <v>5322134.5999999996</v>
      </c>
      <c r="D37" s="82"/>
      <c r="E37" s="159">
        <v>5176322.6900000004</v>
      </c>
    </row>
    <row r="38" spans="1:5" ht="15" customHeight="1" x14ac:dyDescent="0.25">
      <c r="A38" s="39">
        <v>35</v>
      </c>
      <c r="B38" s="81" t="s">
        <v>150</v>
      </c>
      <c r="C38" s="159">
        <v>0</v>
      </c>
      <c r="D38" s="82"/>
      <c r="E38" s="159">
        <v>0</v>
      </c>
    </row>
    <row r="39" spans="1:5" ht="15" customHeight="1" x14ac:dyDescent="0.25">
      <c r="A39" s="39">
        <v>36</v>
      </c>
      <c r="B39" s="81" t="s">
        <v>151</v>
      </c>
      <c r="C39" s="159">
        <v>1242.43</v>
      </c>
      <c r="D39" s="82"/>
      <c r="E39" s="159">
        <v>638.01</v>
      </c>
    </row>
    <row r="40" spans="1:5" ht="15" customHeight="1" x14ac:dyDescent="0.25">
      <c r="A40" s="39">
        <v>37</v>
      </c>
      <c r="B40" s="81" t="s">
        <v>151</v>
      </c>
      <c r="C40" s="159">
        <v>1242.43</v>
      </c>
      <c r="D40" s="82"/>
      <c r="E40" s="159">
        <v>638.01</v>
      </c>
    </row>
    <row r="41" spans="1:5" ht="15" customHeight="1" x14ac:dyDescent="0.25">
      <c r="A41" s="39">
        <v>38</v>
      </c>
      <c r="B41" s="81" t="s">
        <v>151</v>
      </c>
      <c r="C41" s="159">
        <v>1242.43</v>
      </c>
      <c r="D41" s="82"/>
      <c r="E41" s="159">
        <v>638.01</v>
      </c>
    </row>
    <row r="42" spans="1:5" ht="15" customHeight="1" x14ac:dyDescent="0.25">
      <c r="A42" s="39">
        <v>39</v>
      </c>
      <c r="B42" s="81" t="s">
        <v>151</v>
      </c>
      <c r="C42" s="159">
        <v>1242.43</v>
      </c>
      <c r="D42" s="82"/>
      <c r="E42" s="159">
        <v>638.01</v>
      </c>
    </row>
    <row r="43" spans="1:5" ht="15" customHeight="1" x14ac:dyDescent="0.25">
      <c r="A43" s="39">
        <v>40</v>
      </c>
      <c r="B43" s="81" t="s">
        <v>151</v>
      </c>
      <c r="C43" s="159">
        <v>1242.43</v>
      </c>
      <c r="D43" s="82"/>
      <c r="E43" s="159">
        <v>638.01</v>
      </c>
    </row>
    <row r="44" spans="1:5" ht="15" customHeight="1" x14ac:dyDescent="0.25">
      <c r="A44" s="39">
        <v>41</v>
      </c>
      <c r="B44" s="81" t="s">
        <v>151</v>
      </c>
      <c r="C44" s="159">
        <v>1242.43</v>
      </c>
      <c r="D44" s="82"/>
      <c r="E44" s="159">
        <v>638.01</v>
      </c>
    </row>
    <row r="45" spans="1:5" ht="30" customHeight="1" x14ac:dyDescent="0.25">
      <c r="A45" s="39">
        <v>42</v>
      </c>
      <c r="B45" s="81" t="s">
        <v>152</v>
      </c>
      <c r="C45" s="159">
        <v>1439.1</v>
      </c>
      <c r="D45" s="82"/>
      <c r="E45" s="159">
        <v>479.7</v>
      </c>
    </row>
    <row r="46" spans="1:5" ht="30" customHeight="1" x14ac:dyDescent="0.25">
      <c r="A46" s="39">
        <v>43</v>
      </c>
      <c r="B46" s="81" t="s">
        <v>152</v>
      </c>
      <c r="C46" s="159">
        <v>1439.1</v>
      </c>
      <c r="D46" s="82"/>
      <c r="E46" s="159">
        <v>479.7</v>
      </c>
    </row>
    <row r="47" spans="1:5" ht="30" customHeight="1" x14ac:dyDescent="0.25">
      <c r="A47" s="39">
        <v>44</v>
      </c>
      <c r="B47" s="81" t="s">
        <v>152</v>
      </c>
      <c r="C47" s="159">
        <v>1439.1</v>
      </c>
      <c r="D47" s="82"/>
      <c r="E47" s="159">
        <v>479.7</v>
      </c>
    </row>
    <row r="48" spans="1:5" ht="30" customHeight="1" x14ac:dyDescent="0.25">
      <c r="A48" s="39">
        <v>45</v>
      </c>
      <c r="B48" s="81" t="s">
        <v>152</v>
      </c>
      <c r="C48" s="159">
        <v>1439.1</v>
      </c>
      <c r="D48" s="82"/>
      <c r="E48" s="159">
        <v>479.7</v>
      </c>
    </row>
    <row r="49" spans="1:5" ht="30" customHeight="1" x14ac:dyDescent="0.25">
      <c r="A49" s="39">
        <v>46</v>
      </c>
      <c r="B49" s="81" t="s">
        <v>152</v>
      </c>
      <c r="C49" s="159">
        <v>1439.1</v>
      </c>
      <c r="D49" s="82"/>
      <c r="E49" s="159">
        <v>479.7</v>
      </c>
    </row>
    <row r="50" spans="1:5" ht="30" customHeight="1" x14ac:dyDescent="0.25">
      <c r="A50" s="39">
        <v>47</v>
      </c>
      <c r="B50" s="81" t="s">
        <v>152</v>
      </c>
      <c r="C50" s="159">
        <v>1439.1</v>
      </c>
      <c r="D50" s="82"/>
      <c r="E50" s="159">
        <v>479.7</v>
      </c>
    </row>
    <row r="51" spans="1:5" ht="15" customHeight="1" x14ac:dyDescent="0.25">
      <c r="A51" s="39">
        <v>48</v>
      </c>
      <c r="B51" s="81" t="s">
        <v>221</v>
      </c>
      <c r="C51" s="156">
        <v>20365.55</v>
      </c>
      <c r="D51" s="157"/>
      <c r="E51" s="156">
        <v>13760.51</v>
      </c>
    </row>
    <row r="52" spans="1:5" ht="15" customHeight="1" x14ac:dyDescent="0.25">
      <c r="A52" s="39">
        <v>49</v>
      </c>
      <c r="B52" s="81" t="s">
        <v>265</v>
      </c>
      <c r="C52" s="46"/>
      <c r="D52" s="82">
        <v>11433.33</v>
      </c>
      <c r="E52" s="46">
        <v>11433.33</v>
      </c>
    </row>
    <row r="53" spans="1:5" ht="15.75" thickBot="1" x14ac:dyDescent="0.3">
      <c r="A53" s="39">
        <v>50</v>
      </c>
      <c r="B53" s="81" t="s">
        <v>266</v>
      </c>
      <c r="C53" s="46">
        <f>SUM(B53)</f>
        <v>0</v>
      </c>
      <c r="D53" s="82">
        <v>14728</v>
      </c>
      <c r="E53" s="46">
        <f>SUM(D53)</f>
        <v>14728</v>
      </c>
    </row>
    <row r="54" spans="1:5" x14ac:dyDescent="0.25">
      <c r="A54" s="83"/>
      <c r="B54" s="84" t="s">
        <v>111</v>
      </c>
      <c r="C54" s="85"/>
      <c r="D54" s="86">
        <v>0</v>
      </c>
      <c r="E54" s="85"/>
    </row>
    <row r="55" spans="1:5" x14ac:dyDescent="0.25">
      <c r="A55" s="87"/>
      <c r="B55" s="88" t="s">
        <v>112</v>
      </c>
      <c r="C55" s="89"/>
      <c r="D55" s="90">
        <f>SUM(D25:D53)</f>
        <v>26161.33</v>
      </c>
      <c r="E55" s="89"/>
    </row>
    <row r="56" spans="1:5" x14ac:dyDescent="0.25">
      <c r="A56" s="87"/>
      <c r="B56" s="88" t="s">
        <v>113</v>
      </c>
      <c r="C56" s="89"/>
      <c r="D56" s="158">
        <v>227478.24</v>
      </c>
      <c r="E56" s="89"/>
    </row>
    <row r="57" spans="1:5" ht="15.75" thickBot="1" x14ac:dyDescent="0.3">
      <c r="A57" s="91"/>
      <c r="B57" s="92" t="s">
        <v>114</v>
      </c>
      <c r="C57" s="93">
        <f>SUM(C4:C53)</f>
        <v>6472759.179999995</v>
      </c>
      <c r="D57" s="94"/>
      <c r="E57" s="93">
        <f>SUM(E4:E53)</f>
        <v>6271442.2699999996</v>
      </c>
    </row>
    <row r="58" spans="1:5" x14ac:dyDescent="0.25">
      <c r="E58" s="4">
        <f>C57+D55-D54-D56</f>
        <v>6271442.2699999949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Wydatki</vt:lpstr>
      <vt:lpstr>Dochody</vt:lpstr>
      <vt:lpstr>rachunek wyodrębniony</vt:lpstr>
      <vt:lpstr>Szkoła w liczbach</vt:lpstr>
      <vt:lpstr>tabelarycznie2023</vt:lpstr>
      <vt:lpstr>Stan mienia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OlaN</dc:creator>
  <cp:lastModifiedBy>OlaN</cp:lastModifiedBy>
  <cp:lastPrinted>2023-03-09T10:09:17Z</cp:lastPrinted>
  <dcterms:created xsi:type="dcterms:W3CDTF">2018-03-06T13:23:25Z</dcterms:created>
  <dcterms:modified xsi:type="dcterms:W3CDTF">2024-03-19T13:53:09Z</dcterms:modified>
</cp:coreProperties>
</file>